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4 - ישראל גורמי ממשל\445 - רשויות\156 - ריחנייה\מסמכי מכרז\"/>
    </mc:Choice>
  </mc:AlternateContent>
  <xr:revisionPtr revIDLastSave="0" documentId="13_ncr:1_{8F58AF09-A81D-4B5A-B01A-8A2D5A8A2532}" xr6:coauthVersionLast="47" xr6:coauthVersionMax="47" xr10:uidLastSave="{00000000-0000-0000-0000-000000000000}"/>
  <workbookProtection workbookAlgorithmName="SHA-512" workbookHashValue="sEFOh+uJIfpbJwkyOASY4LEyUreJW1xMV9mdhVbi0/Y09bNbsanlu2OF3D/3v1NwyOR39BvUxiDAzEIIvklnGA==" workbookSaltValue="WigX8YQkCWNQiDe1CM0bnA==" workbookSpinCount="100000" lockStructure="1"/>
  <bookViews>
    <workbookView xWindow="-120" yWindow="-120" windowWidth="29040" windowHeight="15720" tabRatio="577" xr2:uid="{00000000-000D-0000-FFFF-FFFF00000000}"/>
  </bookViews>
  <sheets>
    <sheet name="תמחור" sheetId="2" r:id="rId1"/>
  </sheets>
  <definedNames>
    <definedName name="_xlnm._FilterDatabase" localSheetId="0" hidden="1">תמחור!$A$5:$X$75</definedName>
    <definedName name="_Toc121065899" localSheetId="0">תמחור!#REF!</definedName>
    <definedName name="_Toc266709715" localSheetId="0">תמחור!#REF!</definedName>
    <definedName name="_Toc355018258" localSheetId="0">תמחור!#REF!</definedName>
    <definedName name="_Toc355018270" localSheetId="0">תמחור!#REF!</definedName>
    <definedName name="_Toc356734486" localSheetId="0">תמחור!$D$8</definedName>
    <definedName name="_Toc390071268" localSheetId="0">תמחור!$D$7</definedName>
    <definedName name="_Toc43638871" localSheetId="0">תמחור!#REF!</definedName>
    <definedName name="_Toc474850422" localSheetId="0">תמחור!#REF!</definedName>
    <definedName name="_Toc474850564" localSheetId="0">תמחור!#REF!</definedName>
    <definedName name="_Toc474850566" localSheetId="0">תמחור!#REF!</definedName>
    <definedName name="Print_Titles" localSheetId="0">תמחור!$3:$4</definedName>
    <definedName name="_xlnm.Print_Area" localSheetId="0">תמחור!$A$1:$X$75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2" l="1"/>
  <c r="X73" i="2"/>
  <c r="W68" i="2" l="1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X63" i="2" l="1"/>
  <c r="T68" i="2"/>
  <c r="X68" i="2" s="1"/>
  <c r="T67" i="2"/>
  <c r="X67" i="2" s="1"/>
  <c r="T66" i="2"/>
  <c r="X66" i="2" s="1"/>
  <c r="T65" i="2"/>
  <c r="X65" i="2" s="1"/>
  <c r="T64" i="2"/>
  <c r="X64" i="2" s="1"/>
  <c r="T63" i="2"/>
  <c r="T62" i="2"/>
  <c r="X62" i="2" s="1"/>
  <c r="T61" i="2"/>
  <c r="X61" i="2" s="1"/>
  <c r="T60" i="2"/>
  <c r="X60" i="2" s="1"/>
  <c r="T59" i="2"/>
  <c r="X59" i="2" s="1"/>
  <c r="T58" i="2"/>
  <c r="X58" i="2" s="1"/>
  <c r="T57" i="2"/>
  <c r="X57" i="2" s="1"/>
  <c r="T56" i="2"/>
  <c r="X56" i="2" s="1"/>
  <c r="T55" i="2"/>
  <c r="X55" i="2" s="1"/>
  <c r="T54" i="2"/>
  <c r="X54" i="2" s="1"/>
  <c r="T53" i="2"/>
  <c r="X53" i="2" s="1"/>
  <c r="T52" i="2"/>
  <c r="X52" i="2" s="1"/>
  <c r="T51" i="2"/>
  <c r="X51" i="2" s="1"/>
  <c r="T50" i="2"/>
  <c r="X50" i="2" s="1"/>
  <c r="T49" i="2"/>
  <c r="X49" i="2" s="1"/>
  <c r="T48" i="2"/>
  <c r="X48" i="2" s="1"/>
  <c r="T47" i="2"/>
  <c r="X47" i="2" s="1"/>
  <c r="T46" i="2"/>
  <c r="X46" i="2" s="1"/>
  <c r="T45" i="2"/>
  <c r="X45" i="2" s="1"/>
  <c r="T44" i="2"/>
  <c r="X44" i="2" s="1"/>
  <c r="T43" i="2"/>
  <c r="X43" i="2" s="1"/>
  <c r="T42" i="2"/>
  <c r="X42" i="2" s="1"/>
  <c r="T41" i="2"/>
  <c r="X41" i="2" s="1"/>
  <c r="T40" i="2"/>
  <c r="X40" i="2" s="1"/>
  <c r="T39" i="2"/>
  <c r="X39" i="2" s="1"/>
  <c r="T38" i="2"/>
  <c r="X38" i="2" s="1"/>
  <c r="T37" i="2"/>
  <c r="X37" i="2" s="1"/>
  <c r="T36" i="2"/>
  <c r="X36" i="2" s="1"/>
  <c r="T35" i="2"/>
  <c r="X35" i="2" s="1"/>
  <c r="T34" i="2"/>
  <c r="X34" i="2" s="1"/>
  <c r="T33" i="2"/>
  <c r="X33" i="2" s="1"/>
  <c r="T32" i="2"/>
  <c r="X32" i="2" s="1"/>
  <c r="T31" i="2"/>
  <c r="X31" i="2" s="1"/>
  <c r="T30" i="2"/>
  <c r="X30" i="2" s="1"/>
  <c r="T29" i="2"/>
  <c r="X29" i="2" s="1"/>
  <c r="T28" i="2"/>
  <c r="X28" i="2" s="1"/>
  <c r="T27" i="2"/>
  <c r="X27" i="2" s="1"/>
  <c r="T26" i="2"/>
  <c r="X26" i="2" s="1"/>
  <c r="T25" i="2"/>
  <c r="X25" i="2" s="1"/>
  <c r="T24" i="2"/>
  <c r="X24" i="2" s="1"/>
  <c r="T23" i="2"/>
  <c r="X23" i="2" s="1"/>
  <c r="T22" i="2"/>
  <c r="X22" i="2" s="1"/>
  <c r="T21" i="2"/>
  <c r="X21" i="2" s="1"/>
  <c r="T20" i="2"/>
  <c r="X20" i="2" s="1"/>
  <c r="T19" i="2"/>
  <c r="X19" i="2" s="1"/>
  <c r="T18" i="2"/>
  <c r="X18" i="2" s="1"/>
  <c r="T17" i="2"/>
  <c r="X17" i="2" s="1"/>
  <c r="T16" i="2"/>
  <c r="X16" i="2" s="1"/>
  <c r="T15" i="2"/>
  <c r="X15" i="2" s="1"/>
  <c r="T14" i="2"/>
  <c r="X14" i="2" s="1"/>
  <c r="T13" i="2"/>
  <c r="X13" i="2" s="1"/>
  <c r="T12" i="2"/>
  <c r="X12" i="2" s="1"/>
  <c r="T10" i="2"/>
  <c r="X10" i="2" s="1"/>
  <c r="T9" i="2"/>
  <c r="X9" i="2" s="1"/>
  <c r="T8" i="2"/>
  <c r="X8" i="2" s="1"/>
  <c r="T7" i="2"/>
  <c r="X7" i="2" s="1"/>
  <c r="T6" i="2"/>
  <c r="X6" i="2" s="1"/>
  <c r="K11" i="2"/>
  <c r="L11" i="2"/>
  <c r="M11" i="2"/>
  <c r="N11" i="2"/>
  <c r="O11" i="2"/>
  <c r="P11" i="2"/>
  <c r="Q11" i="2"/>
  <c r="J11" i="2"/>
  <c r="T11" i="2" l="1"/>
  <c r="X11" i="2" s="1"/>
  <c r="T69" i="2" l="1"/>
  <c r="W71" i="2" s="1"/>
  <c r="T74" i="2" s="1"/>
  <c r="T75" i="2" l="1"/>
</calcChain>
</file>

<file path=xl/sharedStrings.xml><?xml version="1.0" encoding="utf-8"?>
<sst xmlns="http://schemas.openxmlformats.org/spreadsheetml/2006/main" count="262" uniqueCount="200">
  <si>
    <t>נושא</t>
  </si>
  <si>
    <t>מס"ד</t>
  </si>
  <si>
    <t>שם הפריט</t>
  </si>
  <si>
    <t>יחידת מידה</t>
  </si>
  <si>
    <t>קומפלט</t>
  </si>
  <si>
    <t>מערכת פריצה ומצוקה</t>
  </si>
  <si>
    <t>ארונות ציוד</t>
  </si>
  <si>
    <t>כולל: כרטיס אם, מתאם Ip, חייגן, מארז קיר מתכתי מטען 3 אמפר ותא מצברים</t>
  </si>
  <si>
    <t>סיכום ביניים</t>
  </si>
  <si>
    <t>סה"כ כמות</t>
  </si>
  <si>
    <t xml:space="preserve"> סה"כ מחיר</t>
  </si>
  <si>
    <t>קריאת שרות יזומה</t>
  </si>
  <si>
    <t>קריאה יזומה לביצוע פעולות כגון העתקת רכיב ולצורך תחזוקה בשיטת "זמן וחומר"</t>
  </si>
  <si>
    <t>סה"כ לחישוב ההצעה (לא כולל מע"מ)</t>
  </si>
  <si>
    <t>להתקנה בשולחנות בקרה ו\או באמצעות התקן או מעמד סטנדרטי.</t>
  </si>
  <si>
    <t>להתקנה חיצונית</t>
  </si>
  <si>
    <t>מצלמות ואביזרים</t>
  </si>
  <si>
    <t xml:space="preserve">האחוז מתייחס לעלות שירותי אחזקה עבור 36 חודשים מתום תקופת ההתקשרות הראשונית. </t>
  </si>
  <si>
    <t>שנה</t>
  </si>
  <si>
    <t>שעה</t>
  </si>
  <si>
    <t>יצרן</t>
  </si>
  <si>
    <t>דגם</t>
  </si>
  <si>
    <t>תיאור</t>
  </si>
  <si>
    <t>סעיף במפרט</t>
  </si>
  <si>
    <t>כריזה</t>
  </si>
  <si>
    <t xml:space="preserve">שרות אחריות ותחזוקה נוספת מעבר ל 3 שנות האחריות </t>
  </si>
  <si>
    <t>מתג רשת 8 פורט +POE לתנאי חוץ:</t>
  </si>
  <si>
    <t>צינור פוליאתילן (יק"ע) 50:</t>
  </si>
  <si>
    <t>צינור פוליאתילן (יק"ע) 75:</t>
  </si>
  <si>
    <t>מ"א</t>
  </si>
  <si>
    <t>מכלול כבל  IP CAT - 7:</t>
  </si>
  <si>
    <t>תורן מתכת 6 מ':</t>
  </si>
  <si>
    <t>קונסולה 3 מטר:</t>
  </si>
  <si>
    <t>יחידת אל- פסק 3000VA להתקנה במסד "19:</t>
  </si>
  <si>
    <t xml:space="preserve">פעולות תומכות </t>
  </si>
  <si>
    <t xml:space="preserve">חפירה קלה:  </t>
  </si>
  <si>
    <t>תוספת עבור חציבה :</t>
  </si>
  <si>
    <t>מוניטור גרפי צבעוני "24/LED  LCD לתחנת עבודה:</t>
  </si>
  <si>
    <t>מחיר מירבי</t>
  </si>
  <si>
    <t>סה"כ לחישוב ההצעה (כולל מע"מ)</t>
  </si>
  <si>
    <t>5.2</t>
  </si>
  <si>
    <t>תקשורת נתונים</t>
  </si>
  <si>
    <t>12.2</t>
  </si>
  <si>
    <t>10.1</t>
  </si>
  <si>
    <t>11.1</t>
  </si>
  <si>
    <t>12.5</t>
  </si>
  <si>
    <t>אמצעים לגיבוי מתח הרשת</t>
  </si>
  <si>
    <t>13.2</t>
  </si>
  <si>
    <t>14.1</t>
  </si>
  <si>
    <t>שלט ייעודי</t>
  </si>
  <si>
    <t>רישיון למצלמה לתוכנת ניהול הוידאו</t>
  </si>
  <si>
    <t>רישיון לערוץ לתוכנת שרת</t>
  </si>
  <si>
    <t>התקן חיבור מסך "55 לקיר \ תקרה</t>
  </si>
  <si>
    <t>מסך קיר ''55 4K</t>
  </si>
  <si>
    <t>קונסולה 1.5 מטר:</t>
  </si>
  <si>
    <t>תעלת 60X40 PVC  מ"מ:</t>
  </si>
  <si>
    <t xml:space="preserve">המחירים לא כוללים מע"מ והינם לאומדן בלבד
</t>
  </si>
  <si>
    <t>2.2</t>
  </si>
  <si>
    <t>כבל אספקת מתח (פיקוד)</t>
  </si>
  <si>
    <t>מיקרופון צוואר גמיש</t>
  </si>
  <si>
    <t>בקר מגעים יבשים</t>
  </si>
  <si>
    <t>2.3</t>
  </si>
  <si>
    <t>2.4</t>
  </si>
  <si>
    <t>2.5</t>
  </si>
  <si>
    <t>3.1</t>
  </si>
  <si>
    <t>3.2</t>
  </si>
  <si>
    <t xml:space="preserve">כונן קשיח HDD לשרת 12TB </t>
  </si>
  <si>
    <t>חומרת שרת 2U</t>
  </si>
  <si>
    <t>לסטורג'</t>
  </si>
  <si>
    <t>ייעוד - שרת ללא סטורג'</t>
  </si>
  <si>
    <t>חומרת שרת 1U PIZZA</t>
  </si>
  <si>
    <t>3.3</t>
  </si>
  <si>
    <t>3.4</t>
  </si>
  <si>
    <t>5.1</t>
  </si>
  <si>
    <t>8.2</t>
  </si>
  <si>
    <t xml:space="preserve">צינור שרשורי 25 מ"מ </t>
  </si>
  <si>
    <t>12.1</t>
  </si>
  <si>
    <t>13.1</t>
  </si>
  <si>
    <t>15.2</t>
  </si>
  <si>
    <t>15.3</t>
  </si>
  <si>
    <t>16.2</t>
  </si>
  <si>
    <t>16.3</t>
  </si>
  <si>
    <t xml:space="preserve">מרחיק KVM תומך 2 מסכי HDMI </t>
  </si>
  <si>
    <t>LPR</t>
  </si>
  <si>
    <t>מערכת ניהול הוידאו</t>
  </si>
  <si>
    <t>כולל חומרה, תוכנה ורישיונות ל8 מצלמות</t>
  </si>
  <si>
    <t>רכזת אזעקה ומצוקה</t>
  </si>
  <si>
    <t>כרטיס הרחבה ל 8 אזורים לרכזת התרעות</t>
  </si>
  <si>
    <t>לחיבור 8 גלאים נוספים</t>
  </si>
  <si>
    <t>כרטיס הרחבה לתוספת 4 ממסרי יציאה</t>
  </si>
  <si>
    <t>לחיבור 4 יציאות</t>
  </si>
  <si>
    <t>לוח מקשים - קיבורד מקשים</t>
  </si>
  <si>
    <t>בחיבור  RS 485 ל הרכזת</t>
  </si>
  <si>
    <t>יחידת Master למערכת וידיאו-פון מקומית</t>
  </si>
  <si>
    <t>גלאי נפח 360 מעלות תקרתי INDOOR DT AM</t>
  </si>
  <si>
    <t>להתקנה ע"ג תקרה</t>
  </si>
  <si>
    <t>מערכת השו"ב</t>
  </si>
  <si>
    <t xml:space="preserve">תוכנת קליינט לשו"ב </t>
  </si>
  <si>
    <t xml:space="preserve">ביצוע Setup ראשוני לאתר בתוכנת שו"ב </t>
  </si>
  <si>
    <t xml:space="preserve">הטמעת אביזר בתוכנת שו"ב </t>
  </si>
  <si>
    <t>תרנים ומעמדים</t>
  </si>
  <si>
    <t>יחידת מיתוג ל 16 אזורים</t>
  </si>
  <si>
    <t>אמצעי חיווט ותיעול כבילה</t>
  </si>
  <si>
    <t>מצלמת LPR</t>
  </si>
  <si>
    <t>להתקנה חיצונית ע"ג דלתות ופתחים שונים</t>
  </si>
  <si>
    <t>מכלול מגנטי לדלת ארון Outdoor H.D</t>
  </si>
  <si>
    <t>גלאי נפח DT AM INDOOR</t>
  </si>
  <si>
    <t>להתקנה בפינות חדר ומול איזורי עניין מוגדרים</t>
  </si>
  <si>
    <t>מתג מגנטי INDOOR HS (חיבור ברגים)</t>
  </si>
  <si>
    <t>להתקנה ע"ג דלתות ומשקופי חלונות</t>
  </si>
  <si>
    <t>צופר+נצנץ OUTDOOR</t>
  </si>
  <si>
    <t xml:space="preserve">רמקול\שופר IP 30 Watt </t>
  </si>
  <si>
    <t>תוכנת שרת שו"ב כולל ממשק לוידאו ופריצה</t>
  </si>
  <si>
    <t>קופסת CI להתקנת ציוד outdoor באתר קצה</t>
  </si>
  <si>
    <t>צינור מרירון עד 1 צול</t>
  </si>
  <si>
    <t>צינור מרירון 1 עד 2 צול</t>
  </si>
  <si>
    <t>ארון ציוד Indoor 44U</t>
  </si>
  <si>
    <t>ארון ציוד Indoor 24U</t>
  </si>
  <si>
    <t>יחידת כוח וגיבוי מתח נמוך למערכות חוץ כולל מערך מצברים</t>
  </si>
  <si>
    <t>מחזיר שמן הידראולי לדלת</t>
  </si>
  <si>
    <t>מוקד</t>
  </si>
  <si>
    <t>תוכנת תחנת עבודה</t>
  </si>
  <si>
    <t>עמדת הקלטה מקומית ל16 ערוצים (NVR)</t>
  </si>
  <si>
    <t>עמדת הקלטה מקומית ל8 עוצים (NVR)</t>
  </si>
  <si>
    <t>מצלמת Outdoor PTZ Speed Dome 4MP</t>
  </si>
  <si>
    <t>מכלול מצלמת IP ברזולוציית 4MP בזיווד תרמיל (BULLET) עם תאורת LED IR</t>
  </si>
  <si>
    <t>מצלמת DOME ברזולוציית 4MP עם תאורת LED IR</t>
  </si>
  <si>
    <t>אתר 1
כניסה ראשית</t>
  </si>
  <si>
    <t>אתר 2
מוזיאון למורשת צ'רקסית</t>
  </si>
  <si>
    <t>אתר 3
גן משחקים</t>
  </si>
  <si>
    <t>אתר 4
רחבת הפסטיבלים</t>
  </si>
  <si>
    <t>אתר 5
מועדוןהנוער</t>
  </si>
  <si>
    <t>אתר 6
בניין המועצה</t>
  </si>
  <si>
    <t>אתר 7
מגרש הכדורגל</t>
  </si>
  <si>
    <t>אתר 8
מקלט ציבורי</t>
  </si>
  <si>
    <t>אתרים עתידיים</t>
  </si>
  <si>
    <t>נתב/מתג L3 – 24 פורטים</t>
  </si>
  <si>
    <t>יחק"ץ פנל דלת למערכת וידיאו-פון מקומית Outdoor /Indoor</t>
  </si>
  <si>
    <t>מכלול כבל  IP CAT - 6:</t>
  </si>
  <si>
    <t xml:space="preserve">צינור שרשורי מתכתכיי 25 מ"מ </t>
  </si>
  <si>
    <t xml:space="preserve">ארון תקשורת וכוח ליחידת קצה - התקנה חיצונית </t>
  </si>
  <si>
    <t>ארון outdoor  כולל אינדיקציה להזנת מתח תקינה וטמפר לפתיחת דלת</t>
  </si>
  <si>
    <t xml:space="preserve">וידאו פון ומכלול כניסה </t>
  </si>
  <si>
    <t>תקשורת אלחוטית</t>
  </si>
  <si>
    <t>עורק אלחוטיbw = 100mbps  נטו, סימטרי (100+100 )</t>
  </si>
  <si>
    <t>גלים מילימטריים ברוחב סרט של 2/5Gbps</t>
  </si>
  <si>
    <t>מוקד מרוחק</t>
  </si>
  <si>
    <t>VMD ללא ביצוע תשתיות תת קרקעיות</t>
  </si>
  <si>
    <t>תוכנת ניהול והקלטת וידאו כולל 5 תחנות עבודה כולל מודול LPR מובנה</t>
  </si>
  <si>
    <t xml:space="preserve">מולטימדיה </t>
  </si>
  <si>
    <t>חומרות מחשוב</t>
  </si>
  <si>
    <t>תחנת עבודה</t>
  </si>
  <si>
    <t>% הנחה</t>
  </si>
  <si>
    <t>מחיר לאחר הנחה</t>
  </si>
  <si>
    <t>ינואר 2023</t>
  </si>
  <si>
    <t>64</t>
  </si>
  <si>
    <t>65</t>
  </si>
  <si>
    <t>כמות שעות</t>
  </si>
  <si>
    <t>מחיר שעה</t>
  </si>
  <si>
    <t>סה"כ מחיר</t>
  </si>
  <si>
    <t xml:space="preserve">% עלות שירות תחזוקה </t>
  </si>
  <si>
    <t>אחוז מירבי</t>
  </si>
  <si>
    <t xml:space="preserve">מ.א מרום הגליל - מכרז מוביל לאספקה, התקנה ותחזוקת מערכות אבטחה טכנולוגיות – חלק ג' - כתב כמויות להצעת מחיר </t>
  </si>
  <si>
    <t>3.5</t>
  </si>
  <si>
    <t>4.1</t>
  </si>
  <si>
    <t>4.2</t>
  </si>
  <si>
    <t>4.3</t>
  </si>
  <si>
    <t>4.4</t>
  </si>
  <si>
    <t>5.3</t>
  </si>
  <si>
    <t>5.4</t>
  </si>
  <si>
    <t>5.5</t>
  </si>
  <si>
    <t>5.6</t>
  </si>
  <si>
    <t>5.7</t>
  </si>
  <si>
    <t>5.8</t>
  </si>
  <si>
    <t>5.9</t>
  </si>
  <si>
    <t>6.2</t>
  </si>
  <si>
    <t>6.3</t>
  </si>
  <si>
    <t>6.4</t>
  </si>
  <si>
    <t>7.1</t>
  </si>
  <si>
    <t>7.2</t>
  </si>
  <si>
    <t>7.3</t>
  </si>
  <si>
    <t>7.4</t>
  </si>
  <si>
    <t>8.1</t>
  </si>
  <si>
    <t>9.2</t>
  </si>
  <si>
    <t>9.3</t>
  </si>
  <si>
    <t>10.2</t>
  </si>
  <si>
    <t>10.3</t>
  </si>
  <si>
    <t>12.3</t>
  </si>
  <si>
    <t>12.4</t>
  </si>
  <si>
    <t>12.6</t>
  </si>
  <si>
    <t>12.7</t>
  </si>
  <si>
    <t>12.8</t>
  </si>
  <si>
    <t>13.3</t>
  </si>
  <si>
    <t>14.2</t>
  </si>
  <si>
    <t>14.3</t>
  </si>
  <si>
    <t>15.1</t>
  </si>
  <si>
    <t>17.1</t>
  </si>
  <si>
    <t>17.2</t>
  </si>
  <si>
    <t>17.3</t>
  </si>
  <si>
    <t>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</si>
</sst>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₪&quot;\ #,##0.00"/>
    <numFmt numFmtId="165" formatCode="&quot;₪&quot;\ #,##0"/>
    <numFmt numFmtId="166" formatCode="&quot;₪&quot;\ #,##0.0"/>
    <numFmt numFmtId="167" formatCode="&quot;₪&quot;#,##0.00"/>
    <numFmt numFmtId="168" formatCode="_ [$₪-40D]\ * #,##0_ ;_ [$₪-40D]\ * \-#,##0_ ;_ [$₪-40D]\ * &quot;-&quot;??_ ;_ @_ "/>
  </numFmts>
  <fonts count="21" x14ac:knownFonts="1">
    <font>
      <sz val="11"/>
      <color theme="1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  <font>
      <sz val="16"/>
      <color theme="1"/>
      <name val="Arial"/>
      <family val="2"/>
      <charset val="177"/>
      <scheme val="minor"/>
    </font>
    <font>
      <b/>
      <sz val="16"/>
      <name val="Calibri"/>
      <family val="2"/>
      <charset val="177"/>
    </font>
    <font>
      <b/>
      <sz val="14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u/>
      <sz val="20"/>
      <color theme="1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sz val="12"/>
      <color theme="1"/>
      <name val="Arial"/>
      <family val="2"/>
      <scheme val="minor"/>
    </font>
    <font>
      <b/>
      <sz val="12"/>
      <name val="Arial"/>
      <family val="2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24"/>
      <color theme="1"/>
      <name val="Arial"/>
      <family val="2"/>
    </font>
    <font>
      <sz val="18"/>
      <color theme="1"/>
      <name val="Arial"/>
      <family val="2"/>
      <charset val="177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41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10" fillId="0" borderId="0" xfId="0" applyFont="1"/>
    <xf numFmtId="0" fontId="8" fillId="0" borderId="8" xfId="0" applyFont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vertical="center" wrapText="1" readingOrder="2"/>
    </xf>
    <xf numFmtId="0" fontId="13" fillId="2" borderId="1" xfId="0" applyFont="1" applyFill="1" applyBorder="1" applyAlignment="1">
      <alignment horizontal="center" vertical="center" readingOrder="2"/>
    </xf>
    <xf numFmtId="49" fontId="13" fillId="2" borderId="1" xfId="0" applyNumberFormat="1" applyFont="1" applyFill="1" applyBorder="1" applyAlignment="1">
      <alignment horizontal="center" vertical="center" wrapText="1" readingOrder="2"/>
    </xf>
    <xf numFmtId="49" fontId="8" fillId="0" borderId="1" xfId="0" applyNumberFormat="1" applyFont="1" applyBorder="1" applyAlignment="1">
      <alignment horizontal="center" vertical="center" wrapText="1"/>
    </xf>
    <xf numFmtId="167" fontId="8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right" vertical="center" wrapText="1" readingOrder="2"/>
    </xf>
    <xf numFmtId="49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right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 applyProtection="1">
      <alignment horizontal="center" vertical="center" wrapText="1"/>
      <protection locked="0"/>
    </xf>
    <xf numFmtId="167" fontId="8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6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right" vertical="center" wrapText="1" readingOrder="2"/>
    </xf>
    <xf numFmtId="167" fontId="8" fillId="6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/>
    <xf numFmtId="165" fontId="4" fillId="5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 readingOrder="2"/>
    </xf>
    <xf numFmtId="49" fontId="14" fillId="0" borderId="1" xfId="0" applyNumberFormat="1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 wrapText="1" readingOrder="2"/>
    </xf>
    <xf numFmtId="0" fontId="13" fillId="2" borderId="1" xfId="0" applyFont="1" applyFill="1" applyBorder="1" applyAlignment="1">
      <alignment horizontal="center" vertical="center" wrapText="1" readingOrder="2"/>
    </xf>
    <xf numFmtId="165" fontId="7" fillId="3" borderId="6" xfId="0" applyNumberFormat="1" applyFont="1" applyFill="1" applyBorder="1" applyAlignment="1">
      <alignment horizontal="center" vertical="center" wrapText="1" readingOrder="2"/>
    </xf>
    <xf numFmtId="9" fontId="7" fillId="3" borderId="5" xfId="1" applyFont="1" applyFill="1" applyBorder="1" applyAlignment="1" applyProtection="1">
      <alignment vertical="center" wrapText="1" readingOrder="2"/>
    </xf>
    <xf numFmtId="9" fontId="8" fillId="0" borderId="8" xfId="1" applyFont="1" applyFill="1" applyBorder="1" applyAlignment="1" applyProtection="1">
      <alignment horizontal="center" vertical="center" wrapText="1"/>
      <protection locked="0"/>
    </xf>
    <xf numFmtId="9" fontId="8" fillId="6" borderId="8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wrapText="1"/>
    </xf>
    <xf numFmtId="166" fontId="8" fillId="0" borderId="5" xfId="0" applyNumberFormat="1" applyFont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center" vertical="center" wrapText="1"/>
    </xf>
    <xf numFmtId="0" fontId="0" fillId="3" borderId="0" xfId="0" applyFill="1"/>
    <xf numFmtId="166" fontId="8" fillId="6" borderId="5" xfId="0" applyNumberFormat="1" applyFont="1" applyFill="1" applyBorder="1" applyAlignment="1">
      <alignment horizontal="center" vertical="center" wrapText="1"/>
    </xf>
    <xf numFmtId="166" fontId="8" fillId="6" borderId="6" xfId="0" applyNumberFormat="1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6" borderId="5" xfId="0" applyNumberFormat="1" applyFont="1" applyFill="1" applyBorder="1" applyAlignment="1">
      <alignment horizontal="center" vertical="center" wrapText="1"/>
    </xf>
    <xf numFmtId="164" fontId="8" fillId="6" borderId="6" xfId="0" applyNumberFormat="1" applyFont="1" applyFill="1" applyBorder="1" applyAlignment="1">
      <alignment horizontal="center" vertical="center" wrapText="1"/>
    </xf>
    <xf numFmtId="0" fontId="17" fillId="0" borderId="0" xfId="0" applyFont="1"/>
    <xf numFmtId="164" fontId="5" fillId="0" borderId="9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6" borderId="8" xfId="0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 wrapText="1" readingOrder="2"/>
      <protection locked="0"/>
    </xf>
    <xf numFmtId="167" fontId="8" fillId="6" borderId="5" xfId="0" applyNumberFormat="1" applyFont="1" applyFill="1" applyBorder="1" applyAlignment="1">
      <alignment horizontal="center" vertical="center" wrapText="1"/>
    </xf>
    <xf numFmtId="0" fontId="8" fillId="6" borderId="1" xfId="0" quotePrefix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Border="1"/>
    <xf numFmtId="0" fontId="9" fillId="0" borderId="8" xfId="0" applyFont="1" applyBorder="1" applyAlignment="1" applyProtection="1">
      <alignment horizontal="center" vertical="center" wrapText="1"/>
      <protection locked="0"/>
    </xf>
    <xf numFmtId="167" fontId="9" fillId="0" borderId="8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9" fontId="9" fillId="0" borderId="8" xfId="1" applyFont="1" applyFill="1" applyBorder="1" applyAlignment="1" applyProtection="1">
      <alignment horizontal="center" vertical="center" wrapText="1"/>
      <protection locked="0"/>
    </xf>
    <xf numFmtId="166" fontId="9" fillId="0" borderId="6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 readingOrder="2"/>
    </xf>
    <xf numFmtId="49" fontId="13" fillId="2" borderId="13" xfId="0" applyNumberFormat="1" applyFont="1" applyFill="1" applyBorder="1" applyAlignment="1">
      <alignment horizontal="center" vertical="center" wrapText="1" readingOrder="2"/>
    </xf>
    <xf numFmtId="0" fontId="13" fillId="2" borderId="13" xfId="0" applyFont="1" applyFill="1" applyBorder="1" applyAlignment="1">
      <alignment horizontal="center" vertical="center" wrapText="1" readingOrder="2"/>
    </xf>
    <xf numFmtId="165" fontId="11" fillId="4" borderId="12" xfId="0" applyNumberFormat="1" applyFont="1" applyFill="1" applyBorder="1" applyAlignment="1">
      <alignment horizontal="center" vertical="center" wrapText="1"/>
    </xf>
    <xf numFmtId="165" fontId="11" fillId="4" borderId="13" xfId="0" applyNumberFormat="1" applyFont="1" applyFill="1" applyBorder="1" applyAlignment="1">
      <alignment horizontal="center" vertical="center" wrapText="1"/>
    </xf>
    <xf numFmtId="165" fontId="11" fillId="4" borderId="10" xfId="0" applyNumberFormat="1" applyFont="1" applyFill="1" applyBorder="1" applyAlignment="1">
      <alignment horizontal="center" vertical="center" wrapText="1"/>
    </xf>
    <xf numFmtId="165" fontId="11" fillId="4" borderId="1" xfId="0" applyNumberFormat="1" applyFont="1" applyFill="1" applyBorder="1" applyAlignment="1">
      <alignment horizontal="center" vertical="center" wrapText="1"/>
    </xf>
    <xf numFmtId="165" fontId="11" fillId="4" borderId="4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 readingOrder="2"/>
    </xf>
    <xf numFmtId="49" fontId="13" fillId="2" borderId="9" xfId="0" applyNumberFormat="1" applyFont="1" applyFill="1" applyBorder="1" applyAlignment="1">
      <alignment horizontal="center" vertical="center" wrapText="1" readingOrder="2"/>
    </xf>
    <xf numFmtId="0" fontId="13" fillId="2" borderId="9" xfId="0" applyFont="1" applyFill="1" applyBorder="1" applyAlignment="1">
      <alignment horizontal="center" vertical="center" wrapText="1" readingOrder="2"/>
    </xf>
    <xf numFmtId="165" fontId="11" fillId="4" borderId="5" xfId="0" applyNumberFormat="1" applyFont="1" applyFill="1" applyBorder="1" applyAlignment="1">
      <alignment horizontal="center" vertical="center" wrapText="1"/>
    </xf>
    <xf numFmtId="165" fontId="11" fillId="4" borderId="9" xfId="0" applyNumberFormat="1" applyFont="1" applyFill="1" applyBorder="1" applyAlignment="1">
      <alignment horizontal="center" vertical="center" wrapText="1"/>
    </xf>
    <xf numFmtId="165" fontId="11" fillId="4" borderId="7" xfId="0" applyNumberFormat="1" applyFont="1" applyFill="1" applyBorder="1" applyAlignment="1">
      <alignment horizontal="center" vertical="center" wrapText="1"/>
    </xf>
    <xf numFmtId="165" fontId="11" fillId="4" borderId="6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 readingOrder="2"/>
    </xf>
    <xf numFmtId="49" fontId="14" fillId="2" borderId="1" xfId="0" applyNumberFormat="1" applyFont="1" applyFill="1" applyBorder="1" applyAlignment="1">
      <alignment horizontal="center" vertical="center" wrapText="1" readingOrder="2"/>
    </xf>
    <xf numFmtId="0" fontId="14" fillId="2" borderId="4" xfId="0" applyFont="1" applyFill="1" applyBorder="1" applyAlignment="1">
      <alignment horizontal="center" vertical="center" wrapText="1" readingOrder="2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2"/>
    </xf>
    <xf numFmtId="0" fontId="13" fillId="2" borderId="15" xfId="0" applyFont="1" applyFill="1" applyBorder="1" applyAlignment="1">
      <alignment horizontal="center" vertical="center" wrapText="1" readingOrder="2"/>
    </xf>
    <xf numFmtId="0" fontId="13" fillId="2" borderId="10" xfId="0" applyFont="1" applyFill="1" applyBorder="1" applyAlignment="1">
      <alignment horizontal="center" vertical="center" wrapText="1" readingOrder="2"/>
    </xf>
    <xf numFmtId="168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vertical="center" wrapText="1" readingOrder="2"/>
    </xf>
    <xf numFmtId="9" fontId="7" fillId="3" borderId="8" xfId="1" applyFont="1" applyFill="1" applyBorder="1" applyAlignment="1" applyProtection="1">
      <alignment horizontal="center" vertical="center" wrapText="1" readingOrder="2"/>
      <protection locked="0"/>
    </xf>
    <xf numFmtId="0" fontId="13" fillId="2" borderId="1" xfId="0" applyFont="1" applyFill="1" applyBorder="1" applyAlignment="1">
      <alignment horizontal="center" vertical="center" wrapText="1" readingOrder="2"/>
    </xf>
    <xf numFmtId="165" fontId="7" fillId="3" borderId="9" xfId="0" applyNumberFormat="1" applyFont="1" applyFill="1" applyBorder="1" applyAlignment="1">
      <alignment horizontal="center" vertical="center" wrapText="1" readingOrder="2"/>
    </xf>
    <xf numFmtId="165" fontId="7" fillId="3" borderId="6" xfId="0" applyNumberFormat="1" applyFont="1" applyFill="1" applyBorder="1" applyAlignment="1">
      <alignment horizontal="center" vertical="center" wrapText="1" readingOrder="2"/>
    </xf>
    <xf numFmtId="0" fontId="14" fillId="0" borderId="12" xfId="0" applyFont="1" applyBorder="1" applyAlignment="1">
      <alignment horizontal="center" vertical="center" wrapText="1" readingOrder="2"/>
    </xf>
    <xf numFmtId="0" fontId="14" fillId="0" borderId="13" xfId="0" applyFont="1" applyBorder="1" applyAlignment="1">
      <alignment horizontal="center" vertical="center" wrapText="1" readingOrder="2"/>
    </xf>
    <xf numFmtId="0" fontId="14" fillId="0" borderId="10" xfId="0" applyFont="1" applyBorder="1" applyAlignment="1">
      <alignment horizontal="center" vertical="center" wrapText="1" readingOrder="2"/>
    </xf>
    <xf numFmtId="0" fontId="14" fillId="0" borderId="14" xfId="0" applyFont="1" applyBorder="1" applyAlignment="1">
      <alignment horizontal="center" vertical="center" wrapText="1" readingOrder="2"/>
    </xf>
    <xf numFmtId="0" fontId="14" fillId="0" borderId="7" xfId="0" applyFont="1" applyBorder="1" applyAlignment="1">
      <alignment horizontal="center" vertical="center" wrapText="1" readingOrder="2"/>
    </xf>
    <xf numFmtId="0" fontId="14" fillId="0" borderId="11" xfId="0" applyFont="1" applyBorder="1" applyAlignment="1">
      <alignment horizontal="center" vertical="center" wrapText="1" readingOrder="2"/>
    </xf>
  </cellXfs>
  <cellStyles count="2">
    <cellStyle name="Normal" xfId="0" builtinId="0"/>
    <cellStyle name="Percent" xfId="1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81643</xdr:colOff>
      <xdr:row>0</xdr:row>
      <xdr:rowOff>79663</xdr:rowOff>
    </xdr:from>
    <xdr:to>
      <xdr:col>20</xdr:col>
      <xdr:colOff>1335895</xdr:colOff>
      <xdr:row>2</xdr:row>
      <xdr:rowOff>122464</xdr:rowOff>
    </xdr:to>
    <xdr:pic>
      <xdr:nvPicPr>
        <xdr:cNvPr id="3" name="תמונה 2" descr="Drawing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327"/>
        <a:stretch>
          <a:fillRect/>
        </a:stretch>
      </xdr:blipFill>
      <xdr:spPr bwMode="auto">
        <a:xfrm>
          <a:off x="11141514966" y="79663"/>
          <a:ext cx="2639784" cy="11177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1571625</xdr:colOff>
      <xdr:row>2</xdr:row>
      <xdr:rowOff>476250</xdr:rowOff>
    </xdr:to>
    <xdr:pic>
      <xdr:nvPicPr>
        <xdr:cNvPr id="4" name="תמונה 3" descr="לוגו המועצ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58054700" y="0"/>
          <a:ext cx="3924299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5"/>
  <sheetViews>
    <sheetView rightToLeft="1" tabSelected="1" view="pageBreakPreview" zoomScale="40" zoomScaleNormal="55" zoomScaleSheetLayoutView="40" zoomScalePageLayoutView="55" workbookViewId="0">
      <pane xSplit="4" ySplit="5" topLeftCell="G33" activePane="bottomRight" state="frozen"/>
      <selection pane="topRight" activeCell="E1" sqref="E1"/>
      <selection pane="bottomLeft" activeCell="A6" sqref="A6"/>
      <selection pane="bottomRight" activeCell="U71" sqref="U71:V71"/>
    </sheetView>
  </sheetViews>
  <sheetFormatPr defaultColWidth="9" defaultRowHeight="20.25" x14ac:dyDescent="0.3"/>
  <cols>
    <col min="1" max="1" width="23.25" style="34" bestFit="1" customWidth="1"/>
    <col min="2" max="2" width="7.625" style="60" customWidth="1"/>
    <col min="3" max="3" width="20.875" style="60" bestFit="1" customWidth="1"/>
    <col min="4" max="4" width="66.875" style="61" customWidth="1"/>
    <col min="5" max="5" width="25.875" style="62" customWidth="1"/>
    <col min="6" max="6" width="18.625" bestFit="1" customWidth="1"/>
    <col min="7" max="7" width="30.75" style="63" customWidth="1"/>
    <col min="8" max="8" width="31.875" style="63" customWidth="1"/>
    <col min="9" max="9" width="22.875" style="63" customWidth="1"/>
    <col min="10" max="15" width="23.25" style="63" customWidth="1"/>
    <col min="16" max="17" width="23.125" style="63" customWidth="1"/>
    <col min="18" max="19" width="12.125" style="63" customWidth="1"/>
    <col min="20" max="20" width="18.125" style="63" bestFit="1" customWidth="1"/>
    <col min="21" max="23" width="18" style="64" customWidth="1"/>
    <col min="24" max="24" width="24.25" style="63" customWidth="1"/>
  </cols>
  <sheetData>
    <row r="1" spans="1:24" ht="26.25" x14ac:dyDescent="0.4">
      <c r="A1" s="123"/>
      <c r="B1" s="124"/>
      <c r="C1" s="124"/>
      <c r="D1" s="5"/>
      <c r="E1" s="5"/>
      <c r="F1" s="5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15"/>
      <c r="T1" s="120"/>
      <c r="U1" s="120"/>
      <c r="V1" s="120"/>
      <c r="W1" s="120"/>
      <c r="X1" s="120"/>
    </row>
    <row r="2" spans="1:24" ht="57.75" customHeight="1" x14ac:dyDescent="0.2">
      <c r="A2" s="123"/>
      <c r="B2" s="124"/>
      <c r="C2" s="124"/>
      <c r="D2" s="122" t="s">
        <v>162</v>
      </c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0"/>
      <c r="U2" s="120"/>
      <c r="V2" s="120"/>
      <c r="W2" s="120"/>
      <c r="X2" s="120"/>
    </row>
    <row r="3" spans="1:24" ht="41.45" customHeight="1" x14ac:dyDescent="0.2">
      <c r="A3" s="123"/>
      <c r="B3" s="124"/>
      <c r="C3" s="124"/>
      <c r="D3" s="121" t="s">
        <v>56</v>
      </c>
      <c r="E3" s="121"/>
      <c r="F3" s="121"/>
      <c r="G3" s="121"/>
      <c r="H3" s="121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120"/>
      <c r="U3" s="120"/>
      <c r="V3" s="120"/>
      <c r="W3" s="120"/>
      <c r="X3" s="120"/>
    </row>
    <row r="4" spans="1:24" s="46" customFormat="1" ht="21" x14ac:dyDescent="0.35">
      <c r="A4" s="31" t="s">
        <v>154</v>
      </c>
      <c r="B4" s="32" t="s">
        <v>199</v>
      </c>
      <c r="C4" s="33"/>
      <c r="D4" s="34"/>
      <c r="E4" s="34"/>
      <c r="F4" s="34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ht="60.75" x14ac:dyDescent="0.2">
      <c r="A5" s="41" t="s">
        <v>0</v>
      </c>
      <c r="B5" s="9" t="s">
        <v>1</v>
      </c>
      <c r="C5" s="9" t="s">
        <v>23</v>
      </c>
      <c r="D5" s="41" t="s">
        <v>2</v>
      </c>
      <c r="E5" s="41" t="s">
        <v>22</v>
      </c>
      <c r="F5" s="8" t="s">
        <v>3</v>
      </c>
      <c r="G5" s="66" t="s">
        <v>20</v>
      </c>
      <c r="H5" s="66" t="s">
        <v>21</v>
      </c>
      <c r="I5" s="41" t="s">
        <v>120</v>
      </c>
      <c r="J5" s="41" t="s">
        <v>127</v>
      </c>
      <c r="K5" s="41" t="s">
        <v>128</v>
      </c>
      <c r="L5" s="41" t="s">
        <v>129</v>
      </c>
      <c r="M5" s="41" t="s">
        <v>130</v>
      </c>
      <c r="N5" s="41" t="s">
        <v>131</v>
      </c>
      <c r="O5" s="41" t="s">
        <v>132</v>
      </c>
      <c r="P5" s="41" t="s">
        <v>133</v>
      </c>
      <c r="Q5" s="41" t="s">
        <v>134</v>
      </c>
      <c r="R5" s="41" t="s">
        <v>135</v>
      </c>
      <c r="S5" s="41" t="s">
        <v>146</v>
      </c>
      <c r="T5" s="8" t="s">
        <v>9</v>
      </c>
      <c r="U5" s="41" t="s">
        <v>38</v>
      </c>
      <c r="V5" s="7" t="s">
        <v>152</v>
      </c>
      <c r="W5" s="41" t="s">
        <v>153</v>
      </c>
      <c r="X5" s="41" t="s">
        <v>10</v>
      </c>
    </row>
    <row r="6" spans="1:24" s="49" customFormat="1" ht="45" x14ac:dyDescent="0.2">
      <c r="A6" s="126" t="s">
        <v>149</v>
      </c>
      <c r="B6" s="1">
        <v>1</v>
      </c>
      <c r="C6" s="10" t="s">
        <v>57</v>
      </c>
      <c r="D6" s="17" t="s">
        <v>37</v>
      </c>
      <c r="E6" s="2" t="s">
        <v>14</v>
      </c>
      <c r="F6" s="3" t="s">
        <v>4</v>
      </c>
      <c r="G6" s="6"/>
      <c r="H6" s="11"/>
      <c r="I6" s="12">
        <v>2</v>
      </c>
      <c r="J6" s="1"/>
      <c r="K6" s="1"/>
      <c r="L6" s="1"/>
      <c r="M6" s="1"/>
      <c r="N6" s="1"/>
      <c r="O6" s="1"/>
      <c r="P6" s="1"/>
      <c r="Q6" s="1"/>
      <c r="R6" s="1"/>
      <c r="S6" s="1">
        <v>2</v>
      </c>
      <c r="T6" s="1">
        <f t="shared" ref="T6:T37" si="0">SUM(I6:S6)</f>
        <v>4</v>
      </c>
      <c r="U6" s="47">
        <v>650</v>
      </c>
      <c r="V6" s="44"/>
      <c r="W6" s="48">
        <f>IF(V6="",U6,(U6-(U6*V6)))</f>
        <v>650</v>
      </c>
      <c r="X6" s="35">
        <f>T6*W6</f>
        <v>2600</v>
      </c>
    </row>
    <row r="7" spans="1:24" s="49" customFormat="1" ht="30.75" customHeight="1" x14ac:dyDescent="0.2">
      <c r="A7" s="126"/>
      <c r="B7" s="1">
        <v>2</v>
      </c>
      <c r="C7" s="10" t="s">
        <v>61</v>
      </c>
      <c r="D7" s="17" t="s">
        <v>53</v>
      </c>
      <c r="E7" s="2"/>
      <c r="F7" s="3" t="s">
        <v>4</v>
      </c>
      <c r="G7" s="6"/>
      <c r="H7" s="11"/>
      <c r="I7" s="12">
        <v>1</v>
      </c>
      <c r="J7" s="1"/>
      <c r="K7" s="1"/>
      <c r="L7" s="1"/>
      <c r="M7" s="1"/>
      <c r="N7" s="1"/>
      <c r="O7" s="1"/>
      <c r="P7" s="1"/>
      <c r="Q7" s="1"/>
      <c r="R7" s="1"/>
      <c r="S7" s="1"/>
      <c r="T7" s="1">
        <f t="shared" si="0"/>
        <v>1</v>
      </c>
      <c r="U7" s="47">
        <v>5000</v>
      </c>
      <c r="V7" s="44"/>
      <c r="W7" s="48">
        <f t="shared" ref="W7:W68" si="1">IF(V7="",U7,(U7-(U7*V7)))</f>
        <v>5000</v>
      </c>
      <c r="X7" s="35">
        <f t="shared" ref="X7:X68" si="2">T7*W7</f>
        <v>5000</v>
      </c>
    </row>
    <row r="8" spans="1:24" s="49" customFormat="1" ht="30.75" customHeight="1" x14ac:dyDescent="0.2">
      <c r="A8" s="126"/>
      <c r="B8" s="1">
        <v>3</v>
      </c>
      <c r="C8" s="10" t="s">
        <v>62</v>
      </c>
      <c r="D8" s="17" t="s">
        <v>52</v>
      </c>
      <c r="E8" s="2"/>
      <c r="F8" s="3" t="s">
        <v>4</v>
      </c>
      <c r="G8" s="6"/>
      <c r="H8" s="11"/>
      <c r="I8" s="12">
        <v>1</v>
      </c>
      <c r="J8" s="1"/>
      <c r="K8" s="1"/>
      <c r="L8" s="1"/>
      <c r="M8" s="1"/>
      <c r="N8" s="1"/>
      <c r="O8" s="1"/>
      <c r="P8" s="1"/>
      <c r="Q8" s="1"/>
      <c r="R8" s="1"/>
      <c r="S8" s="1"/>
      <c r="T8" s="1">
        <f t="shared" si="0"/>
        <v>1</v>
      </c>
      <c r="U8" s="47">
        <v>700</v>
      </c>
      <c r="V8" s="44"/>
      <c r="W8" s="48">
        <f t="shared" si="1"/>
        <v>700</v>
      </c>
      <c r="X8" s="35">
        <f t="shared" si="2"/>
        <v>700</v>
      </c>
    </row>
    <row r="9" spans="1:24" s="49" customFormat="1" ht="30.75" customHeight="1" x14ac:dyDescent="0.2">
      <c r="A9" s="126"/>
      <c r="B9" s="1">
        <v>4</v>
      </c>
      <c r="C9" s="10" t="s">
        <v>63</v>
      </c>
      <c r="D9" s="2" t="s">
        <v>82</v>
      </c>
      <c r="E9" s="2"/>
      <c r="F9" s="3" t="s">
        <v>4</v>
      </c>
      <c r="G9" s="6"/>
      <c r="H9" s="11"/>
      <c r="I9" s="12">
        <v>1</v>
      </c>
      <c r="J9" s="1"/>
      <c r="K9" s="1"/>
      <c r="L9" s="1"/>
      <c r="M9" s="1"/>
      <c r="N9" s="1"/>
      <c r="O9" s="1"/>
      <c r="P9" s="1"/>
      <c r="Q9" s="1"/>
      <c r="R9" s="1"/>
      <c r="S9" s="1"/>
      <c r="T9" s="1">
        <f t="shared" si="0"/>
        <v>1</v>
      </c>
      <c r="U9" s="47">
        <v>1700</v>
      </c>
      <c r="V9" s="44"/>
      <c r="W9" s="48">
        <f t="shared" si="1"/>
        <v>1700</v>
      </c>
      <c r="X9" s="35">
        <f t="shared" si="2"/>
        <v>1700</v>
      </c>
    </row>
    <row r="10" spans="1:24" ht="30.75" customHeight="1" x14ac:dyDescent="0.2">
      <c r="A10" s="119" t="s">
        <v>84</v>
      </c>
      <c r="B10" s="1">
        <v>5</v>
      </c>
      <c r="C10" s="18" t="s">
        <v>64</v>
      </c>
      <c r="D10" s="19" t="s">
        <v>148</v>
      </c>
      <c r="E10" s="19"/>
      <c r="F10" s="20" t="s">
        <v>4</v>
      </c>
      <c r="G10" s="21"/>
      <c r="H10" s="22"/>
      <c r="I10" s="23">
        <v>1</v>
      </c>
      <c r="J10" s="23"/>
      <c r="K10" s="23"/>
      <c r="L10" s="23"/>
      <c r="M10" s="23"/>
      <c r="N10" s="23"/>
      <c r="O10" s="23"/>
      <c r="P10" s="23"/>
      <c r="Q10" s="23"/>
      <c r="R10" s="36"/>
      <c r="S10" s="36"/>
      <c r="T10" s="36">
        <f t="shared" si="0"/>
        <v>1</v>
      </c>
      <c r="U10" s="50">
        <v>12500</v>
      </c>
      <c r="V10" s="45"/>
      <c r="W10" s="51">
        <f t="shared" si="1"/>
        <v>12500</v>
      </c>
      <c r="X10" s="35">
        <f t="shared" si="2"/>
        <v>12500</v>
      </c>
    </row>
    <row r="11" spans="1:24" ht="30.75" customHeight="1" x14ac:dyDescent="0.2">
      <c r="A11" s="119"/>
      <c r="B11" s="1">
        <v>6</v>
      </c>
      <c r="C11" s="18" t="s">
        <v>65</v>
      </c>
      <c r="D11" s="19" t="s">
        <v>50</v>
      </c>
      <c r="E11" s="24" t="s">
        <v>51</v>
      </c>
      <c r="F11" s="20" t="s">
        <v>4</v>
      </c>
      <c r="G11" s="21"/>
      <c r="H11" s="22"/>
      <c r="I11" s="23"/>
      <c r="J11" s="23">
        <f>J16+J17+J18+J19</f>
        <v>3</v>
      </c>
      <c r="K11" s="23">
        <f t="shared" ref="K11:R11" si="3">K16+K17+K18+K19</f>
        <v>3</v>
      </c>
      <c r="L11" s="23">
        <f t="shared" si="3"/>
        <v>3</v>
      </c>
      <c r="M11" s="23">
        <f t="shared" si="3"/>
        <v>5</v>
      </c>
      <c r="N11" s="23">
        <f t="shared" si="3"/>
        <v>4</v>
      </c>
      <c r="O11" s="23">
        <f t="shared" si="3"/>
        <v>6</v>
      </c>
      <c r="P11" s="23">
        <f t="shared" si="3"/>
        <v>4</v>
      </c>
      <c r="Q11" s="23">
        <f t="shared" si="3"/>
        <v>3</v>
      </c>
      <c r="R11" s="36">
        <f t="shared" si="3"/>
        <v>22</v>
      </c>
      <c r="S11" s="36">
        <v>1</v>
      </c>
      <c r="T11" s="36">
        <f t="shared" si="0"/>
        <v>54</v>
      </c>
      <c r="U11" s="50">
        <v>700</v>
      </c>
      <c r="V11" s="45"/>
      <c r="W11" s="51">
        <f t="shared" si="1"/>
        <v>700</v>
      </c>
      <c r="X11" s="35">
        <f t="shared" si="2"/>
        <v>37800</v>
      </c>
    </row>
    <row r="12" spans="1:24" ht="18" x14ac:dyDescent="0.2">
      <c r="A12" s="119"/>
      <c r="B12" s="1">
        <v>7</v>
      </c>
      <c r="C12" s="18"/>
      <c r="D12" s="19" t="s">
        <v>121</v>
      </c>
      <c r="E12" s="52"/>
      <c r="F12" s="20" t="s">
        <v>4</v>
      </c>
      <c r="G12" s="65"/>
      <c r="H12" s="65"/>
      <c r="I12" s="23">
        <v>1</v>
      </c>
      <c r="J12" s="23"/>
      <c r="K12" s="23"/>
      <c r="L12" s="23"/>
      <c r="M12" s="23"/>
      <c r="N12" s="23"/>
      <c r="O12" s="23"/>
      <c r="P12" s="23"/>
      <c r="Q12" s="23"/>
      <c r="R12" s="53"/>
      <c r="S12" s="53">
        <v>1</v>
      </c>
      <c r="T12" s="36">
        <f t="shared" si="0"/>
        <v>2</v>
      </c>
      <c r="U12" s="50">
        <v>3000</v>
      </c>
      <c r="V12" s="45"/>
      <c r="W12" s="51">
        <f t="shared" si="1"/>
        <v>3000</v>
      </c>
      <c r="X12" s="35">
        <f t="shared" si="2"/>
        <v>6000</v>
      </c>
    </row>
    <row r="13" spans="1:24" ht="30" x14ac:dyDescent="0.2">
      <c r="A13" s="119"/>
      <c r="B13" s="1">
        <v>8</v>
      </c>
      <c r="C13" s="18" t="s">
        <v>71</v>
      </c>
      <c r="D13" s="19" t="s">
        <v>123</v>
      </c>
      <c r="E13" s="19" t="s">
        <v>85</v>
      </c>
      <c r="F13" s="20" t="s">
        <v>4</v>
      </c>
      <c r="G13" s="65"/>
      <c r="H13" s="65"/>
      <c r="I13" s="23"/>
      <c r="J13" s="23"/>
      <c r="K13" s="23"/>
      <c r="L13" s="23"/>
      <c r="M13" s="23"/>
      <c r="N13" s="23"/>
      <c r="O13" s="23"/>
      <c r="P13" s="23"/>
      <c r="Q13" s="23"/>
      <c r="R13" s="53">
        <v>1</v>
      </c>
      <c r="S13" s="53">
        <v>1</v>
      </c>
      <c r="T13" s="36">
        <f t="shared" si="0"/>
        <v>2</v>
      </c>
      <c r="U13" s="50">
        <v>3500</v>
      </c>
      <c r="V13" s="45"/>
      <c r="W13" s="51">
        <f t="shared" si="1"/>
        <v>3500</v>
      </c>
      <c r="X13" s="35">
        <f t="shared" si="2"/>
        <v>7000</v>
      </c>
    </row>
    <row r="14" spans="1:24" ht="18" x14ac:dyDescent="0.2">
      <c r="A14" s="119"/>
      <c r="B14" s="1">
        <v>9</v>
      </c>
      <c r="C14" s="18" t="s">
        <v>72</v>
      </c>
      <c r="D14" s="19" t="s">
        <v>122</v>
      </c>
      <c r="E14" s="19"/>
      <c r="F14" s="20"/>
      <c r="G14" s="65"/>
      <c r="H14" s="65"/>
      <c r="I14" s="23"/>
      <c r="J14" s="23"/>
      <c r="K14" s="23"/>
      <c r="L14" s="23"/>
      <c r="M14" s="23"/>
      <c r="N14" s="23"/>
      <c r="O14" s="23"/>
      <c r="P14" s="23"/>
      <c r="Q14" s="23"/>
      <c r="R14" s="53">
        <v>1</v>
      </c>
      <c r="S14" s="53"/>
      <c r="T14" s="36">
        <f t="shared" si="0"/>
        <v>1</v>
      </c>
      <c r="U14" s="50">
        <v>4500</v>
      </c>
      <c r="V14" s="45"/>
      <c r="W14" s="51">
        <f t="shared" si="1"/>
        <v>4500</v>
      </c>
      <c r="X14" s="35">
        <f t="shared" si="2"/>
        <v>4500</v>
      </c>
    </row>
    <row r="15" spans="1:24" ht="18" x14ac:dyDescent="0.2">
      <c r="A15" s="119"/>
      <c r="B15" s="1">
        <v>10</v>
      </c>
      <c r="C15" s="18" t="s">
        <v>163</v>
      </c>
      <c r="D15" s="19" t="s">
        <v>60</v>
      </c>
      <c r="E15" s="19"/>
      <c r="F15" s="20" t="s">
        <v>4</v>
      </c>
      <c r="G15" s="21"/>
      <c r="H15" s="22"/>
      <c r="I15" s="23"/>
      <c r="J15" s="23">
        <v>1</v>
      </c>
      <c r="K15" s="23">
        <v>1</v>
      </c>
      <c r="L15" s="23">
        <v>1</v>
      </c>
      <c r="M15" s="23">
        <v>1</v>
      </c>
      <c r="N15" s="23">
        <v>1</v>
      </c>
      <c r="O15" s="23">
        <v>1</v>
      </c>
      <c r="P15" s="23">
        <v>1</v>
      </c>
      <c r="Q15" s="23">
        <v>1</v>
      </c>
      <c r="R15" s="36">
        <v>5</v>
      </c>
      <c r="S15" s="36">
        <v>1</v>
      </c>
      <c r="T15" s="36">
        <f t="shared" si="0"/>
        <v>14</v>
      </c>
      <c r="U15" s="50">
        <v>2000</v>
      </c>
      <c r="V15" s="45"/>
      <c r="W15" s="51">
        <f t="shared" si="1"/>
        <v>2000</v>
      </c>
      <c r="X15" s="35">
        <f t="shared" si="2"/>
        <v>28000</v>
      </c>
    </row>
    <row r="16" spans="1:24" s="49" customFormat="1" ht="18" x14ac:dyDescent="0.2">
      <c r="A16" s="114" t="s">
        <v>16</v>
      </c>
      <c r="B16" s="1">
        <v>11</v>
      </c>
      <c r="C16" s="10" t="s">
        <v>164</v>
      </c>
      <c r="D16" s="2" t="s">
        <v>124</v>
      </c>
      <c r="E16" s="69"/>
      <c r="F16" s="3" t="s">
        <v>4</v>
      </c>
      <c r="G16" s="6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">
        <v>2</v>
      </c>
      <c r="S16" s="1"/>
      <c r="T16" s="1">
        <f t="shared" si="0"/>
        <v>2</v>
      </c>
      <c r="U16" s="47">
        <v>9000</v>
      </c>
      <c r="V16" s="44"/>
      <c r="W16" s="48">
        <f t="shared" si="1"/>
        <v>9000</v>
      </c>
      <c r="X16" s="35">
        <f t="shared" si="2"/>
        <v>18000</v>
      </c>
    </row>
    <row r="17" spans="1:24" s="49" customFormat="1" ht="32.25" customHeight="1" x14ac:dyDescent="0.2">
      <c r="A17" s="125"/>
      <c r="B17" s="1">
        <v>12</v>
      </c>
      <c r="C17" s="10" t="s">
        <v>165</v>
      </c>
      <c r="D17" s="2" t="s">
        <v>125</v>
      </c>
      <c r="E17" s="2"/>
      <c r="F17" s="3" t="s">
        <v>4</v>
      </c>
      <c r="G17" s="6"/>
      <c r="H17" s="11"/>
      <c r="I17" s="12"/>
      <c r="J17" s="12">
        <v>2</v>
      </c>
      <c r="K17" s="12">
        <v>3</v>
      </c>
      <c r="L17" s="12">
        <v>3</v>
      </c>
      <c r="M17" s="12">
        <v>5</v>
      </c>
      <c r="N17" s="12">
        <v>1</v>
      </c>
      <c r="O17" s="12">
        <v>4</v>
      </c>
      <c r="P17" s="12">
        <v>4</v>
      </c>
      <c r="Q17" s="12">
        <v>3</v>
      </c>
      <c r="R17" s="1">
        <v>15</v>
      </c>
      <c r="S17" s="1"/>
      <c r="T17" s="1">
        <f t="shared" si="0"/>
        <v>40</v>
      </c>
      <c r="U17" s="47">
        <v>2800</v>
      </c>
      <c r="V17" s="44"/>
      <c r="W17" s="48">
        <f t="shared" si="1"/>
        <v>2800</v>
      </c>
      <c r="X17" s="35">
        <f t="shared" si="2"/>
        <v>112000</v>
      </c>
    </row>
    <row r="18" spans="1:24" s="49" customFormat="1" ht="18" x14ac:dyDescent="0.2">
      <c r="A18" s="125"/>
      <c r="B18" s="1">
        <v>13</v>
      </c>
      <c r="C18" s="10" t="s">
        <v>166</v>
      </c>
      <c r="D18" s="2" t="s">
        <v>126</v>
      </c>
      <c r="E18" s="2"/>
      <c r="F18" s="3" t="s">
        <v>4</v>
      </c>
      <c r="G18" s="6"/>
      <c r="H18" s="11"/>
      <c r="I18" s="12"/>
      <c r="J18" s="12"/>
      <c r="K18" s="12"/>
      <c r="L18" s="12"/>
      <c r="M18" s="12"/>
      <c r="N18" s="12">
        <v>3</v>
      </c>
      <c r="O18" s="12">
        <v>2</v>
      </c>
      <c r="P18" s="12"/>
      <c r="Q18" s="12"/>
      <c r="R18" s="1">
        <v>5</v>
      </c>
      <c r="S18" s="1">
        <v>1</v>
      </c>
      <c r="T18" s="1">
        <f t="shared" si="0"/>
        <v>11</v>
      </c>
      <c r="U18" s="47">
        <v>2800</v>
      </c>
      <c r="V18" s="44"/>
      <c r="W18" s="48">
        <f t="shared" si="1"/>
        <v>2800</v>
      </c>
      <c r="X18" s="35">
        <f t="shared" si="2"/>
        <v>30800</v>
      </c>
    </row>
    <row r="19" spans="1:24" ht="30" x14ac:dyDescent="0.2">
      <c r="A19" s="30" t="s">
        <v>83</v>
      </c>
      <c r="B19" s="36">
        <v>14</v>
      </c>
      <c r="C19" s="18" t="s">
        <v>167</v>
      </c>
      <c r="D19" s="25" t="s">
        <v>103</v>
      </c>
      <c r="E19" s="26" t="s">
        <v>147</v>
      </c>
      <c r="F19" s="20" t="s">
        <v>4</v>
      </c>
      <c r="G19" s="21"/>
      <c r="H19" s="22"/>
      <c r="I19" s="23"/>
      <c r="J19" s="36">
        <v>1</v>
      </c>
      <c r="K19" s="36"/>
      <c r="L19" s="36"/>
      <c r="M19" s="36"/>
      <c r="N19" s="36"/>
      <c r="O19" s="36"/>
      <c r="P19" s="36"/>
      <c r="Q19" s="36"/>
      <c r="R19" s="36"/>
      <c r="S19" s="36"/>
      <c r="T19" s="36">
        <f t="shared" si="0"/>
        <v>1</v>
      </c>
      <c r="U19" s="56">
        <v>5500</v>
      </c>
      <c r="V19" s="45"/>
      <c r="W19" s="57">
        <f t="shared" si="1"/>
        <v>5500</v>
      </c>
      <c r="X19" s="35">
        <f t="shared" si="2"/>
        <v>5500</v>
      </c>
    </row>
    <row r="20" spans="1:24" s="49" customFormat="1" ht="45" x14ac:dyDescent="0.2">
      <c r="A20" s="114" t="s">
        <v>5</v>
      </c>
      <c r="B20" s="1">
        <v>15</v>
      </c>
      <c r="C20" s="10" t="s">
        <v>73</v>
      </c>
      <c r="D20" s="2" t="s">
        <v>86</v>
      </c>
      <c r="E20" s="2" t="s">
        <v>7</v>
      </c>
      <c r="F20" s="3" t="s">
        <v>4</v>
      </c>
      <c r="G20" s="6"/>
      <c r="H20" s="11"/>
      <c r="I20" s="12">
        <v>1</v>
      </c>
      <c r="J20" s="1"/>
      <c r="K20" s="1"/>
      <c r="L20" s="1"/>
      <c r="M20" s="1"/>
      <c r="N20" s="1"/>
      <c r="O20" s="1"/>
      <c r="P20" s="1"/>
      <c r="Q20" s="1"/>
      <c r="R20" s="1">
        <v>2</v>
      </c>
      <c r="S20" s="1"/>
      <c r="T20" s="1">
        <f t="shared" si="0"/>
        <v>3</v>
      </c>
      <c r="U20" s="47">
        <v>1800</v>
      </c>
      <c r="V20" s="44"/>
      <c r="W20" s="48">
        <f t="shared" si="1"/>
        <v>1800</v>
      </c>
      <c r="X20" s="35">
        <f t="shared" si="2"/>
        <v>5400</v>
      </c>
    </row>
    <row r="21" spans="1:24" s="49" customFormat="1" ht="18" x14ac:dyDescent="0.2">
      <c r="A21" s="114"/>
      <c r="B21" s="1">
        <v>16</v>
      </c>
      <c r="C21" s="10" t="s">
        <v>40</v>
      </c>
      <c r="D21" s="2" t="s">
        <v>87</v>
      </c>
      <c r="E21" s="2" t="s">
        <v>88</v>
      </c>
      <c r="F21" s="3" t="s">
        <v>4</v>
      </c>
      <c r="G21" s="6"/>
      <c r="H21" s="11"/>
      <c r="I21" s="12"/>
      <c r="J21" s="1"/>
      <c r="K21" s="1"/>
      <c r="L21" s="1"/>
      <c r="M21" s="1"/>
      <c r="N21" s="1"/>
      <c r="O21" s="1"/>
      <c r="P21" s="1"/>
      <c r="Q21" s="1"/>
      <c r="R21" s="1">
        <v>1</v>
      </c>
      <c r="S21" s="1"/>
      <c r="T21" s="1">
        <f t="shared" si="0"/>
        <v>1</v>
      </c>
      <c r="U21" s="47">
        <v>600</v>
      </c>
      <c r="V21" s="44"/>
      <c r="W21" s="48">
        <f t="shared" si="1"/>
        <v>600</v>
      </c>
      <c r="X21" s="35">
        <f t="shared" si="2"/>
        <v>600</v>
      </c>
    </row>
    <row r="22" spans="1:24" s="49" customFormat="1" ht="18" x14ac:dyDescent="0.2">
      <c r="A22" s="114"/>
      <c r="B22" s="1">
        <v>17</v>
      </c>
      <c r="C22" s="10" t="s">
        <v>168</v>
      </c>
      <c r="D22" s="2" t="s">
        <v>89</v>
      </c>
      <c r="E22" s="2" t="s">
        <v>90</v>
      </c>
      <c r="F22" s="3" t="s">
        <v>4</v>
      </c>
      <c r="G22" s="6"/>
      <c r="H22" s="11"/>
      <c r="I22" s="12"/>
      <c r="J22" s="1"/>
      <c r="K22" s="1"/>
      <c r="L22" s="1"/>
      <c r="M22" s="1"/>
      <c r="N22" s="1"/>
      <c r="O22" s="1"/>
      <c r="P22" s="1"/>
      <c r="Q22" s="1"/>
      <c r="R22" s="1">
        <v>1</v>
      </c>
      <c r="S22" s="1"/>
      <c r="T22" s="1">
        <f t="shared" si="0"/>
        <v>1</v>
      </c>
      <c r="U22" s="47">
        <v>350</v>
      </c>
      <c r="V22" s="44"/>
      <c r="W22" s="48">
        <f t="shared" si="1"/>
        <v>350</v>
      </c>
      <c r="X22" s="35">
        <f t="shared" si="2"/>
        <v>350</v>
      </c>
    </row>
    <row r="23" spans="1:24" s="49" customFormat="1" ht="18" x14ac:dyDescent="0.2">
      <c r="A23" s="114"/>
      <c r="B23" s="1">
        <v>18</v>
      </c>
      <c r="C23" s="10" t="s">
        <v>169</v>
      </c>
      <c r="D23" s="2" t="s">
        <v>91</v>
      </c>
      <c r="E23" s="2" t="s">
        <v>92</v>
      </c>
      <c r="F23" s="3" t="s">
        <v>4</v>
      </c>
      <c r="G23" s="6"/>
      <c r="H23" s="11"/>
      <c r="I23" s="12">
        <v>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>
        <f t="shared" si="0"/>
        <v>1</v>
      </c>
      <c r="U23" s="47">
        <v>550</v>
      </c>
      <c r="V23" s="44"/>
      <c r="W23" s="48">
        <f t="shared" si="1"/>
        <v>550</v>
      </c>
      <c r="X23" s="35">
        <f t="shared" si="2"/>
        <v>550</v>
      </c>
    </row>
    <row r="24" spans="1:24" s="49" customFormat="1" ht="30" x14ac:dyDescent="0.2">
      <c r="A24" s="114"/>
      <c r="B24" s="1">
        <v>19</v>
      </c>
      <c r="C24" s="10" t="s">
        <v>170</v>
      </c>
      <c r="D24" s="2" t="s">
        <v>105</v>
      </c>
      <c r="E24" s="2" t="s">
        <v>104</v>
      </c>
      <c r="F24" s="3" t="s">
        <v>4</v>
      </c>
      <c r="G24" s="6"/>
      <c r="H24" s="11"/>
      <c r="I24" s="12">
        <v>1</v>
      </c>
      <c r="J24" s="1"/>
      <c r="K24" s="1"/>
      <c r="L24" s="1"/>
      <c r="M24" s="1"/>
      <c r="N24" s="1"/>
      <c r="O24" s="1"/>
      <c r="P24" s="1"/>
      <c r="Q24" s="1"/>
      <c r="R24" s="1">
        <v>1</v>
      </c>
      <c r="S24" s="1">
        <v>1</v>
      </c>
      <c r="T24" s="1">
        <f t="shared" si="0"/>
        <v>3</v>
      </c>
      <c r="U24" s="47">
        <v>300</v>
      </c>
      <c r="V24" s="44"/>
      <c r="W24" s="48">
        <f t="shared" si="1"/>
        <v>300</v>
      </c>
      <c r="X24" s="35">
        <f t="shared" si="2"/>
        <v>900</v>
      </c>
    </row>
    <row r="25" spans="1:24" s="49" customFormat="1" ht="30" x14ac:dyDescent="0.2">
      <c r="A25" s="114"/>
      <c r="B25" s="1">
        <v>20</v>
      </c>
      <c r="C25" s="10" t="s">
        <v>171</v>
      </c>
      <c r="D25" s="4" t="s">
        <v>108</v>
      </c>
      <c r="E25" s="2" t="s">
        <v>109</v>
      </c>
      <c r="F25" s="3" t="s">
        <v>4</v>
      </c>
      <c r="G25" s="6"/>
      <c r="H25" s="11"/>
      <c r="I25" s="12">
        <v>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>
        <f t="shared" si="0"/>
        <v>2</v>
      </c>
      <c r="U25" s="47">
        <v>150</v>
      </c>
      <c r="V25" s="44"/>
      <c r="W25" s="48">
        <f t="shared" si="1"/>
        <v>150</v>
      </c>
      <c r="X25" s="35">
        <f t="shared" si="2"/>
        <v>300</v>
      </c>
    </row>
    <row r="26" spans="1:24" s="49" customFormat="1" ht="18" x14ac:dyDescent="0.2">
      <c r="A26" s="114"/>
      <c r="B26" s="1">
        <v>21</v>
      </c>
      <c r="C26" s="10" t="s">
        <v>172</v>
      </c>
      <c r="D26" s="70" t="s">
        <v>94</v>
      </c>
      <c r="E26" s="4" t="s">
        <v>95</v>
      </c>
      <c r="F26" s="3" t="s">
        <v>4</v>
      </c>
      <c r="G26" s="6"/>
      <c r="H26" s="11"/>
      <c r="I26" s="12">
        <v>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>
        <f t="shared" si="0"/>
        <v>1</v>
      </c>
      <c r="U26" s="47">
        <v>350</v>
      </c>
      <c r="V26" s="44"/>
      <c r="W26" s="48">
        <f t="shared" si="1"/>
        <v>350</v>
      </c>
      <c r="X26" s="35">
        <f t="shared" si="2"/>
        <v>350</v>
      </c>
    </row>
    <row r="27" spans="1:24" s="49" customFormat="1" ht="30" x14ac:dyDescent="0.2">
      <c r="A27" s="114"/>
      <c r="B27" s="1">
        <v>22</v>
      </c>
      <c r="C27" s="10" t="s">
        <v>173</v>
      </c>
      <c r="D27" s="4" t="s">
        <v>106</v>
      </c>
      <c r="E27" s="2" t="s">
        <v>107</v>
      </c>
      <c r="F27" s="3" t="s">
        <v>4</v>
      </c>
      <c r="G27" s="71"/>
      <c r="H27" s="72"/>
      <c r="I27" s="73">
        <v>1</v>
      </c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1">
        <f t="shared" si="0"/>
        <v>1</v>
      </c>
      <c r="U27" s="75">
        <v>350</v>
      </c>
      <c r="V27" s="76"/>
      <c r="W27" s="77">
        <f t="shared" si="1"/>
        <v>350</v>
      </c>
      <c r="X27" s="35">
        <f t="shared" si="2"/>
        <v>350</v>
      </c>
    </row>
    <row r="28" spans="1:24" s="49" customFormat="1" ht="18" x14ac:dyDescent="0.2">
      <c r="A28" s="114"/>
      <c r="B28" s="1">
        <v>23</v>
      </c>
      <c r="C28" s="10" t="s">
        <v>174</v>
      </c>
      <c r="D28" s="4" t="s">
        <v>110</v>
      </c>
      <c r="E28" s="2"/>
      <c r="F28" s="3" t="s">
        <v>4</v>
      </c>
      <c r="G28" s="71"/>
      <c r="H28" s="72"/>
      <c r="I28" s="73">
        <v>1</v>
      </c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1">
        <f t="shared" si="0"/>
        <v>1</v>
      </c>
      <c r="U28" s="75">
        <v>500</v>
      </c>
      <c r="V28" s="76"/>
      <c r="W28" s="77">
        <f t="shared" si="1"/>
        <v>500</v>
      </c>
      <c r="X28" s="35">
        <f t="shared" si="2"/>
        <v>500</v>
      </c>
    </row>
    <row r="29" spans="1:24" ht="18" x14ac:dyDescent="0.2">
      <c r="A29" s="82" t="s">
        <v>24</v>
      </c>
      <c r="B29" s="36">
        <v>24</v>
      </c>
      <c r="C29" s="18" t="s">
        <v>175</v>
      </c>
      <c r="D29" s="19" t="s">
        <v>59</v>
      </c>
      <c r="E29" s="19"/>
      <c r="F29" s="20" t="s">
        <v>4</v>
      </c>
      <c r="G29" s="21"/>
      <c r="H29" s="22"/>
      <c r="I29" s="23">
        <v>1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>
        <f t="shared" si="0"/>
        <v>1</v>
      </c>
      <c r="U29" s="50">
        <v>490</v>
      </c>
      <c r="V29" s="45"/>
      <c r="W29" s="51">
        <f t="shared" si="1"/>
        <v>490</v>
      </c>
      <c r="X29" s="35">
        <f t="shared" si="2"/>
        <v>490</v>
      </c>
    </row>
    <row r="30" spans="1:24" ht="18" x14ac:dyDescent="0.2">
      <c r="A30" s="115"/>
      <c r="B30" s="36">
        <v>25</v>
      </c>
      <c r="C30" s="18" t="s">
        <v>176</v>
      </c>
      <c r="D30" s="19" t="s">
        <v>111</v>
      </c>
      <c r="E30" s="25" t="s">
        <v>15</v>
      </c>
      <c r="F30" s="20" t="s">
        <v>4</v>
      </c>
      <c r="G30" s="21"/>
      <c r="H30" s="22"/>
      <c r="I30" s="23"/>
      <c r="J30" s="36"/>
      <c r="K30" s="36"/>
      <c r="L30" s="36"/>
      <c r="M30" s="36"/>
      <c r="N30" s="36"/>
      <c r="O30" s="36"/>
      <c r="P30" s="36"/>
      <c r="Q30" s="36"/>
      <c r="R30" s="36">
        <v>5</v>
      </c>
      <c r="S30" s="36">
        <v>1</v>
      </c>
      <c r="T30" s="36">
        <f t="shared" si="0"/>
        <v>6</v>
      </c>
      <c r="U30" s="67">
        <v>2300</v>
      </c>
      <c r="V30" s="45"/>
      <c r="W30" s="27">
        <f t="shared" si="1"/>
        <v>2300</v>
      </c>
      <c r="X30" s="35">
        <f t="shared" si="2"/>
        <v>13800</v>
      </c>
    </row>
    <row r="31" spans="1:24" ht="18" x14ac:dyDescent="0.2">
      <c r="A31" s="115"/>
      <c r="B31" s="36">
        <v>26</v>
      </c>
      <c r="C31" s="18" t="s">
        <v>177</v>
      </c>
      <c r="D31" s="19" t="s">
        <v>101</v>
      </c>
      <c r="E31" s="25"/>
      <c r="F31" s="20" t="s">
        <v>4</v>
      </c>
      <c r="G31" s="21"/>
      <c r="H31" s="22"/>
      <c r="I31" s="23">
        <v>1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>
        <f t="shared" si="0"/>
        <v>1</v>
      </c>
      <c r="U31" s="67">
        <v>2800</v>
      </c>
      <c r="V31" s="45"/>
      <c r="W31" s="27">
        <f t="shared" si="1"/>
        <v>2800</v>
      </c>
      <c r="X31" s="35">
        <f t="shared" si="2"/>
        <v>2800</v>
      </c>
    </row>
    <row r="32" spans="1:24" s="49" customFormat="1" ht="18" x14ac:dyDescent="0.2">
      <c r="A32" s="126" t="s">
        <v>150</v>
      </c>
      <c r="B32" s="1">
        <v>27</v>
      </c>
      <c r="C32" s="10" t="s">
        <v>178</v>
      </c>
      <c r="D32" s="2" t="s">
        <v>70</v>
      </c>
      <c r="E32" s="69" t="s">
        <v>69</v>
      </c>
      <c r="F32" s="3" t="s">
        <v>4</v>
      </c>
      <c r="G32" s="6"/>
      <c r="H32" s="11"/>
      <c r="I32" s="12">
        <v>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>
        <f t="shared" si="0"/>
        <v>1</v>
      </c>
      <c r="U32" s="47">
        <v>15000</v>
      </c>
      <c r="V32" s="44"/>
      <c r="W32" s="48">
        <f t="shared" si="1"/>
        <v>15000</v>
      </c>
      <c r="X32" s="35">
        <f t="shared" si="2"/>
        <v>15000</v>
      </c>
    </row>
    <row r="33" spans="1:24" s="49" customFormat="1" ht="18" x14ac:dyDescent="0.2">
      <c r="A33" s="126"/>
      <c r="B33" s="1">
        <v>28</v>
      </c>
      <c r="C33" s="10" t="s">
        <v>179</v>
      </c>
      <c r="D33" s="2" t="s">
        <v>67</v>
      </c>
      <c r="E33" s="2" t="s">
        <v>68</v>
      </c>
      <c r="F33" s="3" t="s">
        <v>4</v>
      </c>
      <c r="G33" s="6"/>
      <c r="H33" s="11"/>
      <c r="I33" s="12">
        <v>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>
        <f t="shared" si="0"/>
        <v>1</v>
      </c>
      <c r="U33" s="47">
        <v>20000</v>
      </c>
      <c r="V33" s="44"/>
      <c r="W33" s="48">
        <f t="shared" si="1"/>
        <v>20000</v>
      </c>
      <c r="X33" s="35">
        <f t="shared" si="2"/>
        <v>20000</v>
      </c>
    </row>
    <row r="34" spans="1:24" s="49" customFormat="1" ht="18" x14ac:dyDescent="0.2">
      <c r="A34" s="126"/>
      <c r="B34" s="1">
        <v>29</v>
      </c>
      <c r="C34" s="10" t="s">
        <v>180</v>
      </c>
      <c r="D34" s="17" t="s">
        <v>66</v>
      </c>
      <c r="E34" s="2"/>
      <c r="F34" s="3" t="s">
        <v>4</v>
      </c>
      <c r="G34" s="6"/>
      <c r="H34" s="11"/>
      <c r="I34" s="12">
        <v>6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>
        <f t="shared" si="0"/>
        <v>6</v>
      </c>
      <c r="U34" s="47">
        <v>2850</v>
      </c>
      <c r="V34" s="44"/>
      <c r="W34" s="48">
        <f t="shared" si="1"/>
        <v>2850</v>
      </c>
      <c r="X34" s="35">
        <f t="shared" si="2"/>
        <v>17100</v>
      </c>
    </row>
    <row r="35" spans="1:24" s="49" customFormat="1" ht="18" x14ac:dyDescent="0.2">
      <c r="A35" s="126"/>
      <c r="B35" s="1">
        <v>30</v>
      </c>
      <c r="C35" s="10" t="s">
        <v>181</v>
      </c>
      <c r="D35" s="2" t="s">
        <v>151</v>
      </c>
      <c r="E35" s="2"/>
      <c r="F35" s="3" t="s">
        <v>4</v>
      </c>
      <c r="G35" s="6"/>
      <c r="H35" s="11"/>
      <c r="I35" s="12">
        <v>1</v>
      </c>
      <c r="J35" s="1"/>
      <c r="K35" s="1"/>
      <c r="L35" s="1"/>
      <c r="M35" s="1"/>
      <c r="N35" s="1"/>
      <c r="O35" s="1"/>
      <c r="P35" s="1"/>
      <c r="Q35" s="1"/>
      <c r="R35" s="1"/>
      <c r="S35" s="1">
        <v>1</v>
      </c>
      <c r="T35" s="1">
        <f t="shared" si="0"/>
        <v>2</v>
      </c>
      <c r="U35" s="47">
        <v>6000</v>
      </c>
      <c r="V35" s="44"/>
      <c r="W35" s="48">
        <f t="shared" si="1"/>
        <v>6000</v>
      </c>
      <c r="X35" s="35">
        <f t="shared" si="2"/>
        <v>12000</v>
      </c>
    </row>
    <row r="36" spans="1:24" s="49" customFormat="1" ht="18" x14ac:dyDescent="0.2">
      <c r="A36" s="82" t="s">
        <v>41</v>
      </c>
      <c r="B36" s="36">
        <v>31</v>
      </c>
      <c r="C36" s="18" t="s">
        <v>182</v>
      </c>
      <c r="D36" s="19" t="s">
        <v>26</v>
      </c>
      <c r="E36" s="25"/>
      <c r="F36" s="20" t="s">
        <v>4</v>
      </c>
      <c r="G36" s="21"/>
      <c r="H36" s="22"/>
      <c r="I36" s="23"/>
      <c r="J36" s="36">
        <v>1</v>
      </c>
      <c r="K36" s="36">
        <v>1</v>
      </c>
      <c r="L36" s="36">
        <v>1</v>
      </c>
      <c r="M36" s="36">
        <v>1</v>
      </c>
      <c r="N36" s="36">
        <v>1</v>
      </c>
      <c r="O36" s="36"/>
      <c r="P36" s="36">
        <v>1</v>
      </c>
      <c r="Q36" s="36">
        <v>1</v>
      </c>
      <c r="R36" s="36">
        <v>5</v>
      </c>
      <c r="S36" s="36"/>
      <c r="T36" s="36">
        <f t="shared" si="0"/>
        <v>12</v>
      </c>
      <c r="U36" s="50">
        <v>3000</v>
      </c>
      <c r="V36" s="45"/>
      <c r="W36" s="51">
        <f t="shared" si="1"/>
        <v>3000</v>
      </c>
      <c r="X36" s="35">
        <f t="shared" si="2"/>
        <v>36000</v>
      </c>
    </row>
    <row r="37" spans="1:24" s="49" customFormat="1" ht="18" x14ac:dyDescent="0.2">
      <c r="A37" s="82"/>
      <c r="B37" s="36">
        <v>32</v>
      </c>
      <c r="C37" s="18" t="s">
        <v>74</v>
      </c>
      <c r="D37" s="19" t="s">
        <v>136</v>
      </c>
      <c r="E37" s="25"/>
      <c r="F37" s="20" t="s">
        <v>4</v>
      </c>
      <c r="G37" s="21"/>
      <c r="H37" s="22"/>
      <c r="I37" s="23">
        <v>1</v>
      </c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>
        <f t="shared" si="0"/>
        <v>1</v>
      </c>
      <c r="U37" s="50">
        <v>9000</v>
      </c>
      <c r="V37" s="45"/>
      <c r="W37" s="51">
        <f t="shared" si="1"/>
        <v>9000</v>
      </c>
      <c r="X37" s="35">
        <f t="shared" si="2"/>
        <v>9000</v>
      </c>
    </row>
    <row r="38" spans="1:24" s="49" customFormat="1" ht="18" x14ac:dyDescent="0.2">
      <c r="A38" s="114" t="s">
        <v>143</v>
      </c>
      <c r="B38" s="1">
        <v>33</v>
      </c>
      <c r="C38" s="10" t="s">
        <v>183</v>
      </c>
      <c r="D38" s="70" t="s">
        <v>144</v>
      </c>
      <c r="E38" s="4"/>
      <c r="F38" s="3" t="s">
        <v>4</v>
      </c>
      <c r="G38" s="6"/>
      <c r="H38" s="11"/>
      <c r="I38" s="12"/>
      <c r="J38" s="1">
        <v>1</v>
      </c>
      <c r="K38" s="1">
        <v>1</v>
      </c>
      <c r="L38" s="1"/>
      <c r="M38" s="1">
        <v>1</v>
      </c>
      <c r="N38" s="1"/>
      <c r="O38" s="1"/>
      <c r="P38" s="1"/>
      <c r="Q38" s="1">
        <v>1</v>
      </c>
      <c r="R38" s="1">
        <v>2</v>
      </c>
      <c r="S38" s="1"/>
      <c r="T38" s="1">
        <f t="shared" ref="T38:T68" si="4">SUM(I38:S38)</f>
        <v>6</v>
      </c>
      <c r="U38" s="47">
        <v>12500</v>
      </c>
      <c r="V38" s="44"/>
      <c r="W38" s="48">
        <f t="shared" si="1"/>
        <v>12500</v>
      </c>
      <c r="X38" s="35">
        <f t="shared" si="2"/>
        <v>75000</v>
      </c>
    </row>
    <row r="39" spans="1:24" s="49" customFormat="1" ht="18" x14ac:dyDescent="0.2">
      <c r="A39" s="114"/>
      <c r="B39" s="1">
        <v>34</v>
      </c>
      <c r="C39" s="10" t="s">
        <v>184</v>
      </c>
      <c r="D39" s="2" t="s">
        <v>145</v>
      </c>
      <c r="E39" s="4"/>
      <c r="F39" s="3" t="s">
        <v>4</v>
      </c>
      <c r="G39" s="6"/>
      <c r="H39" s="11"/>
      <c r="I39" s="12"/>
      <c r="J39" s="1"/>
      <c r="K39" s="1"/>
      <c r="L39" s="1">
        <v>1</v>
      </c>
      <c r="M39" s="1"/>
      <c r="N39" s="1">
        <v>1</v>
      </c>
      <c r="O39" s="1"/>
      <c r="P39" s="1">
        <v>1</v>
      </c>
      <c r="Q39" s="1"/>
      <c r="R39" s="1">
        <v>3</v>
      </c>
      <c r="S39" s="1"/>
      <c r="T39" s="1">
        <f t="shared" si="4"/>
        <v>6</v>
      </c>
      <c r="U39" s="47">
        <v>23000</v>
      </c>
      <c r="V39" s="44"/>
      <c r="W39" s="48">
        <f t="shared" si="1"/>
        <v>23000</v>
      </c>
      <c r="X39" s="35">
        <f t="shared" si="2"/>
        <v>138000</v>
      </c>
    </row>
    <row r="40" spans="1:24" s="49" customFormat="1" ht="18" x14ac:dyDescent="0.2">
      <c r="A40" s="116" t="s">
        <v>142</v>
      </c>
      <c r="B40" s="36">
        <v>35</v>
      </c>
      <c r="C40" s="18" t="s">
        <v>43</v>
      </c>
      <c r="D40" s="19" t="s">
        <v>93</v>
      </c>
      <c r="E40" s="19"/>
      <c r="F40" s="20" t="s">
        <v>4</v>
      </c>
      <c r="G40" s="21"/>
      <c r="H40" s="22"/>
      <c r="I40" s="23">
        <v>1</v>
      </c>
      <c r="J40" s="36"/>
      <c r="K40" s="36"/>
      <c r="L40" s="36"/>
      <c r="M40" s="36"/>
      <c r="N40" s="36"/>
      <c r="O40" s="36"/>
      <c r="P40" s="36"/>
      <c r="Q40" s="36"/>
      <c r="R40" s="36"/>
      <c r="S40" s="36">
        <v>1</v>
      </c>
      <c r="T40" s="36">
        <f t="shared" si="4"/>
        <v>2</v>
      </c>
      <c r="U40" s="56">
        <v>2500</v>
      </c>
      <c r="V40" s="45"/>
      <c r="W40" s="57">
        <f t="shared" si="1"/>
        <v>2500</v>
      </c>
      <c r="X40" s="35">
        <f t="shared" si="2"/>
        <v>5000</v>
      </c>
    </row>
    <row r="41" spans="1:24" s="49" customFormat="1" ht="18" x14ac:dyDescent="0.2">
      <c r="A41" s="117"/>
      <c r="B41" s="36">
        <v>36</v>
      </c>
      <c r="C41" s="18" t="s">
        <v>185</v>
      </c>
      <c r="D41" s="19" t="s">
        <v>137</v>
      </c>
      <c r="E41" s="19"/>
      <c r="F41" s="20" t="s">
        <v>4</v>
      </c>
      <c r="G41" s="21"/>
      <c r="H41" s="22"/>
      <c r="I41" s="23">
        <v>1</v>
      </c>
      <c r="J41" s="68"/>
      <c r="K41" s="36"/>
      <c r="L41" s="36"/>
      <c r="M41" s="36"/>
      <c r="N41" s="36"/>
      <c r="O41" s="36"/>
      <c r="P41" s="36"/>
      <c r="Q41" s="36"/>
      <c r="R41" s="36"/>
      <c r="S41" s="36">
        <v>1</v>
      </c>
      <c r="T41" s="36">
        <f t="shared" si="4"/>
        <v>2</v>
      </c>
      <c r="U41" s="56">
        <v>1500</v>
      </c>
      <c r="V41" s="45"/>
      <c r="W41" s="57">
        <f t="shared" si="1"/>
        <v>1500</v>
      </c>
      <c r="X41" s="35">
        <f t="shared" si="2"/>
        <v>3000</v>
      </c>
    </row>
    <row r="42" spans="1:24" s="49" customFormat="1" ht="18" x14ac:dyDescent="0.2">
      <c r="A42" s="118"/>
      <c r="B42" s="36">
        <v>37</v>
      </c>
      <c r="C42" s="18" t="s">
        <v>186</v>
      </c>
      <c r="D42" s="19" t="s">
        <v>119</v>
      </c>
      <c r="E42" s="19"/>
      <c r="F42" s="20" t="s">
        <v>4</v>
      </c>
      <c r="G42" s="21"/>
      <c r="H42" s="22"/>
      <c r="I42" s="23">
        <v>1</v>
      </c>
      <c r="J42" s="36"/>
      <c r="K42" s="36"/>
      <c r="L42" s="36"/>
      <c r="M42" s="36"/>
      <c r="N42" s="36"/>
      <c r="O42" s="36"/>
      <c r="P42" s="36"/>
      <c r="Q42" s="36"/>
      <c r="R42" s="36"/>
      <c r="S42" s="36">
        <v>1</v>
      </c>
      <c r="T42" s="36">
        <f t="shared" si="4"/>
        <v>2</v>
      </c>
      <c r="U42" s="56">
        <v>220</v>
      </c>
      <c r="V42" s="45"/>
      <c r="W42" s="57">
        <f t="shared" si="1"/>
        <v>220</v>
      </c>
      <c r="X42" s="35">
        <f t="shared" si="2"/>
        <v>440</v>
      </c>
    </row>
    <row r="43" spans="1:24" ht="18" x14ac:dyDescent="0.2">
      <c r="A43" s="114" t="s">
        <v>96</v>
      </c>
      <c r="B43" s="1">
        <v>38</v>
      </c>
      <c r="C43" s="10" t="s">
        <v>44</v>
      </c>
      <c r="D43" s="2" t="s">
        <v>112</v>
      </c>
      <c r="E43" s="78"/>
      <c r="F43" s="3" t="s">
        <v>4</v>
      </c>
      <c r="G43" s="6"/>
      <c r="H43" s="11"/>
      <c r="I43" s="12"/>
      <c r="J43" s="1"/>
      <c r="K43" s="1"/>
      <c r="L43" s="1"/>
      <c r="M43" s="1"/>
      <c r="N43" s="1"/>
      <c r="O43" s="1"/>
      <c r="P43" s="1"/>
      <c r="Q43" s="1"/>
      <c r="R43" s="1">
        <v>1</v>
      </c>
      <c r="S43" s="1"/>
      <c r="T43" s="1">
        <f t="shared" si="4"/>
        <v>1</v>
      </c>
      <c r="U43" s="54">
        <v>30000</v>
      </c>
      <c r="V43" s="44"/>
      <c r="W43" s="55">
        <f t="shared" si="1"/>
        <v>30000</v>
      </c>
      <c r="X43" s="35">
        <f t="shared" si="2"/>
        <v>30000</v>
      </c>
    </row>
    <row r="44" spans="1:24" ht="18" x14ac:dyDescent="0.2">
      <c r="A44" s="114"/>
      <c r="B44" s="1">
        <v>39</v>
      </c>
      <c r="C44" s="10" t="s">
        <v>44</v>
      </c>
      <c r="D44" s="2" t="s">
        <v>97</v>
      </c>
      <c r="E44" s="4"/>
      <c r="F44" s="3" t="s">
        <v>4</v>
      </c>
      <c r="G44" s="6"/>
      <c r="H44" s="11"/>
      <c r="I44" s="12"/>
      <c r="J44" s="1"/>
      <c r="K44" s="1"/>
      <c r="L44" s="1"/>
      <c r="M44" s="1"/>
      <c r="N44" s="1"/>
      <c r="O44" s="1"/>
      <c r="P44" s="1"/>
      <c r="Q44" s="1"/>
      <c r="R44" s="1">
        <v>1</v>
      </c>
      <c r="S44" s="1"/>
      <c r="T44" s="1">
        <f t="shared" si="4"/>
        <v>1</v>
      </c>
      <c r="U44" s="54">
        <v>5000</v>
      </c>
      <c r="V44" s="44"/>
      <c r="W44" s="55">
        <f t="shared" si="1"/>
        <v>5000</v>
      </c>
      <c r="X44" s="35">
        <f t="shared" si="2"/>
        <v>5000</v>
      </c>
    </row>
    <row r="45" spans="1:24" ht="18" x14ac:dyDescent="0.2">
      <c r="A45" s="114"/>
      <c r="B45" s="1">
        <v>40</v>
      </c>
      <c r="C45" s="10" t="s">
        <v>44</v>
      </c>
      <c r="D45" s="2" t="s">
        <v>98</v>
      </c>
      <c r="E45" s="4"/>
      <c r="F45" s="3" t="s">
        <v>4</v>
      </c>
      <c r="G45" s="6"/>
      <c r="H45" s="11"/>
      <c r="I45" s="12"/>
      <c r="J45" s="1"/>
      <c r="K45" s="1"/>
      <c r="L45" s="1"/>
      <c r="M45" s="1"/>
      <c r="N45" s="1"/>
      <c r="O45" s="1"/>
      <c r="P45" s="1"/>
      <c r="Q45" s="1"/>
      <c r="R45" s="1">
        <v>8</v>
      </c>
      <c r="S45" s="1"/>
      <c r="T45" s="1">
        <f t="shared" si="4"/>
        <v>8</v>
      </c>
      <c r="U45" s="54">
        <v>4500</v>
      </c>
      <c r="V45" s="44"/>
      <c r="W45" s="55">
        <f t="shared" si="1"/>
        <v>4500</v>
      </c>
      <c r="X45" s="35">
        <f t="shared" si="2"/>
        <v>36000</v>
      </c>
    </row>
    <row r="46" spans="1:24" ht="18" x14ac:dyDescent="0.2">
      <c r="A46" s="114"/>
      <c r="B46" s="1">
        <v>41</v>
      </c>
      <c r="C46" s="10" t="s">
        <v>44</v>
      </c>
      <c r="D46" s="2" t="s">
        <v>99</v>
      </c>
      <c r="E46" s="4"/>
      <c r="F46" s="3" t="s">
        <v>4</v>
      </c>
      <c r="G46" s="6"/>
      <c r="H46" s="11"/>
      <c r="I46" s="12"/>
      <c r="J46" s="1"/>
      <c r="K46" s="1"/>
      <c r="L46" s="1"/>
      <c r="M46" s="1"/>
      <c r="N46" s="1"/>
      <c r="O46" s="1"/>
      <c r="P46" s="1"/>
      <c r="Q46" s="1"/>
      <c r="R46" s="1">
        <v>70</v>
      </c>
      <c r="S46" s="1"/>
      <c r="T46" s="1">
        <f t="shared" si="4"/>
        <v>70</v>
      </c>
      <c r="U46" s="54">
        <v>110</v>
      </c>
      <c r="V46" s="44"/>
      <c r="W46" s="55">
        <f t="shared" si="1"/>
        <v>110</v>
      </c>
      <c r="X46" s="35">
        <f t="shared" si="2"/>
        <v>7700</v>
      </c>
    </row>
    <row r="47" spans="1:24" s="49" customFormat="1" ht="18" x14ac:dyDescent="0.2">
      <c r="A47" s="82" t="s">
        <v>102</v>
      </c>
      <c r="B47" s="36">
        <v>42</v>
      </c>
      <c r="C47" s="18" t="s">
        <v>76</v>
      </c>
      <c r="D47" s="19" t="s">
        <v>55</v>
      </c>
      <c r="E47" s="25"/>
      <c r="F47" s="20" t="s">
        <v>29</v>
      </c>
      <c r="G47" s="21"/>
      <c r="H47" s="22"/>
      <c r="I47" s="23">
        <v>15</v>
      </c>
      <c r="J47" s="36"/>
      <c r="K47" s="36"/>
      <c r="L47" s="36"/>
      <c r="M47" s="36"/>
      <c r="N47" s="36"/>
      <c r="O47" s="36"/>
      <c r="P47" s="36">
        <v>10</v>
      </c>
      <c r="Q47" s="36">
        <v>20</v>
      </c>
      <c r="R47" s="36"/>
      <c r="S47" s="36">
        <v>30</v>
      </c>
      <c r="T47" s="36">
        <f t="shared" si="4"/>
        <v>75</v>
      </c>
      <c r="U47" s="50">
        <v>18</v>
      </c>
      <c r="V47" s="45"/>
      <c r="W47" s="51">
        <f t="shared" si="1"/>
        <v>18</v>
      </c>
      <c r="X47" s="35">
        <f t="shared" si="2"/>
        <v>1350</v>
      </c>
    </row>
    <row r="48" spans="1:24" s="49" customFormat="1" ht="18" x14ac:dyDescent="0.2">
      <c r="A48" s="82"/>
      <c r="B48" s="36">
        <v>43</v>
      </c>
      <c r="C48" s="18" t="s">
        <v>42</v>
      </c>
      <c r="D48" s="19" t="s">
        <v>75</v>
      </c>
      <c r="E48" s="25"/>
      <c r="F48" s="20" t="s">
        <v>29</v>
      </c>
      <c r="G48" s="21"/>
      <c r="H48" s="22"/>
      <c r="I48" s="23"/>
      <c r="J48" s="36"/>
      <c r="K48" s="36"/>
      <c r="L48" s="36"/>
      <c r="M48" s="36">
        <v>20</v>
      </c>
      <c r="N48" s="36">
        <v>30</v>
      </c>
      <c r="O48" s="36">
        <v>30</v>
      </c>
      <c r="P48" s="36"/>
      <c r="Q48" s="36"/>
      <c r="R48" s="36">
        <v>50</v>
      </c>
      <c r="S48" s="36"/>
      <c r="T48" s="36">
        <f t="shared" si="4"/>
        <v>130</v>
      </c>
      <c r="U48" s="50">
        <v>17</v>
      </c>
      <c r="V48" s="45"/>
      <c r="W48" s="51">
        <f t="shared" si="1"/>
        <v>17</v>
      </c>
      <c r="X48" s="35">
        <f t="shared" si="2"/>
        <v>2210</v>
      </c>
    </row>
    <row r="49" spans="1:24" s="49" customFormat="1" ht="18" x14ac:dyDescent="0.2">
      <c r="A49" s="82"/>
      <c r="B49" s="36">
        <v>44</v>
      </c>
      <c r="C49" s="18" t="s">
        <v>187</v>
      </c>
      <c r="D49" s="19" t="s">
        <v>139</v>
      </c>
      <c r="E49" s="25"/>
      <c r="F49" s="20"/>
      <c r="G49" s="21"/>
      <c r="H49" s="22"/>
      <c r="I49" s="23">
        <v>50</v>
      </c>
      <c r="J49" s="36">
        <v>15</v>
      </c>
      <c r="K49" s="36">
        <v>10</v>
      </c>
      <c r="L49" s="36">
        <v>50</v>
      </c>
      <c r="M49" s="36"/>
      <c r="N49" s="36">
        <v>120</v>
      </c>
      <c r="O49" s="36">
        <v>150</v>
      </c>
      <c r="P49" s="36">
        <v>170</v>
      </c>
      <c r="Q49" s="36">
        <v>10</v>
      </c>
      <c r="R49" s="36">
        <v>50</v>
      </c>
      <c r="S49" s="36"/>
      <c r="T49" s="36">
        <f t="shared" si="4"/>
        <v>625</v>
      </c>
      <c r="U49" s="50">
        <v>22</v>
      </c>
      <c r="V49" s="45"/>
      <c r="W49" s="51">
        <f t="shared" si="1"/>
        <v>22</v>
      </c>
      <c r="X49" s="35">
        <f t="shared" si="2"/>
        <v>13750</v>
      </c>
    </row>
    <row r="50" spans="1:24" s="49" customFormat="1" ht="18" x14ac:dyDescent="0.2">
      <c r="A50" s="82"/>
      <c r="B50" s="36">
        <v>45</v>
      </c>
      <c r="C50" s="18" t="s">
        <v>188</v>
      </c>
      <c r="D50" s="19" t="s">
        <v>27</v>
      </c>
      <c r="E50" s="25"/>
      <c r="F50" s="20" t="s">
        <v>29</v>
      </c>
      <c r="G50" s="21"/>
      <c r="H50" s="22"/>
      <c r="I50" s="23"/>
      <c r="J50" s="36"/>
      <c r="K50" s="36"/>
      <c r="L50" s="36">
        <v>40</v>
      </c>
      <c r="M50" s="36"/>
      <c r="N50" s="36"/>
      <c r="O50" s="36">
        <v>65</v>
      </c>
      <c r="P50" s="36"/>
      <c r="Q50" s="36"/>
      <c r="R50" s="36">
        <v>50</v>
      </c>
      <c r="S50" s="36"/>
      <c r="T50" s="36">
        <f t="shared" si="4"/>
        <v>155</v>
      </c>
      <c r="U50" s="50">
        <v>35</v>
      </c>
      <c r="V50" s="45"/>
      <c r="W50" s="51">
        <f t="shared" si="1"/>
        <v>35</v>
      </c>
      <c r="X50" s="35">
        <f t="shared" si="2"/>
        <v>5425</v>
      </c>
    </row>
    <row r="51" spans="1:24" s="49" customFormat="1" ht="18" x14ac:dyDescent="0.2">
      <c r="A51" s="82"/>
      <c r="B51" s="36">
        <v>46</v>
      </c>
      <c r="C51" s="18" t="s">
        <v>45</v>
      </c>
      <c r="D51" s="19" t="s">
        <v>28</v>
      </c>
      <c r="E51" s="25"/>
      <c r="F51" s="20" t="s">
        <v>29</v>
      </c>
      <c r="G51" s="21"/>
      <c r="H51" s="22"/>
      <c r="I51" s="23"/>
      <c r="J51" s="36"/>
      <c r="K51" s="36">
        <v>70</v>
      </c>
      <c r="L51" s="36"/>
      <c r="M51" s="36"/>
      <c r="N51" s="36">
        <v>10</v>
      </c>
      <c r="O51" s="36"/>
      <c r="P51" s="36"/>
      <c r="Q51" s="36"/>
      <c r="R51" s="36">
        <v>50</v>
      </c>
      <c r="S51" s="36"/>
      <c r="T51" s="36">
        <f t="shared" si="4"/>
        <v>130</v>
      </c>
      <c r="U51" s="50">
        <v>55</v>
      </c>
      <c r="V51" s="45"/>
      <c r="W51" s="51">
        <f t="shared" si="1"/>
        <v>55</v>
      </c>
      <c r="X51" s="35">
        <f t="shared" si="2"/>
        <v>7150</v>
      </c>
    </row>
    <row r="52" spans="1:24" s="49" customFormat="1" ht="18" x14ac:dyDescent="0.2">
      <c r="A52" s="82"/>
      <c r="B52" s="36">
        <v>47</v>
      </c>
      <c r="C52" s="18" t="s">
        <v>189</v>
      </c>
      <c r="D52" s="19" t="s">
        <v>113</v>
      </c>
      <c r="E52" s="25"/>
      <c r="F52" s="20" t="s">
        <v>4</v>
      </c>
      <c r="G52" s="21"/>
      <c r="H52" s="22"/>
      <c r="I52" s="23"/>
      <c r="J52" s="36">
        <v>1</v>
      </c>
      <c r="K52" s="36"/>
      <c r="L52" s="36"/>
      <c r="M52" s="36"/>
      <c r="N52" s="36"/>
      <c r="O52" s="36"/>
      <c r="P52" s="36"/>
      <c r="Q52" s="36"/>
      <c r="R52" s="36">
        <v>5</v>
      </c>
      <c r="S52" s="36"/>
      <c r="T52" s="36">
        <f t="shared" si="4"/>
        <v>6</v>
      </c>
      <c r="U52" s="50">
        <v>250</v>
      </c>
      <c r="V52" s="45"/>
      <c r="W52" s="51">
        <f t="shared" si="1"/>
        <v>250</v>
      </c>
      <c r="X52" s="35">
        <f t="shared" si="2"/>
        <v>1500</v>
      </c>
    </row>
    <row r="53" spans="1:24" s="49" customFormat="1" ht="18" x14ac:dyDescent="0.2">
      <c r="A53" s="82"/>
      <c r="B53" s="36">
        <v>48</v>
      </c>
      <c r="C53" s="18" t="s">
        <v>190</v>
      </c>
      <c r="D53" s="19" t="s">
        <v>114</v>
      </c>
      <c r="E53" s="25"/>
      <c r="F53" s="20" t="s">
        <v>29</v>
      </c>
      <c r="G53" s="21"/>
      <c r="H53" s="22"/>
      <c r="I53" s="23">
        <v>15</v>
      </c>
      <c r="J53" s="36"/>
      <c r="K53" s="36"/>
      <c r="L53" s="36"/>
      <c r="M53" s="36"/>
      <c r="N53" s="36"/>
      <c r="O53" s="36"/>
      <c r="P53" s="36"/>
      <c r="Q53" s="36"/>
      <c r="R53" s="36"/>
      <c r="S53" s="36">
        <v>30</v>
      </c>
      <c r="T53" s="36">
        <f t="shared" si="4"/>
        <v>45</v>
      </c>
      <c r="U53" s="50">
        <v>15</v>
      </c>
      <c r="V53" s="45"/>
      <c r="W53" s="51">
        <f t="shared" si="1"/>
        <v>15</v>
      </c>
      <c r="X53" s="35">
        <f t="shared" si="2"/>
        <v>675</v>
      </c>
    </row>
    <row r="54" spans="1:24" s="49" customFormat="1" ht="18" x14ac:dyDescent="0.2">
      <c r="A54" s="82"/>
      <c r="B54" s="36">
        <v>49</v>
      </c>
      <c r="C54" s="18" t="s">
        <v>191</v>
      </c>
      <c r="D54" s="19" t="s">
        <v>115</v>
      </c>
      <c r="E54" s="25"/>
      <c r="F54" s="20" t="s">
        <v>29</v>
      </c>
      <c r="G54" s="21"/>
      <c r="H54" s="22"/>
      <c r="I54" s="23">
        <v>15</v>
      </c>
      <c r="J54" s="36"/>
      <c r="K54" s="36"/>
      <c r="L54" s="36"/>
      <c r="M54" s="36"/>
      <c r="N54" s="36"/>
      <c r="O54" s="36"/>
      <c r="P54" s="36"/>
      <c r="Q54" s="36"/>
      <c r="R54" s="36"/>
      <c r="S54" s="36">
        <v>30</v>
      </c>
      <c r="T54" s="36">
        <f t="shared" si="4"/>
        <v>45</v>
      </c>
      <c r="U54" s="50">
        <v>18</v>
      </c>
      <c r="V54" s="45"/>
      <c r="W54" s="51">
        <f t="shared" si="1"/>
        <v>18</v>
      </c>
      <c r="X54" s="35">
        <f t="shared" si="2"/>
        <v>810</v>
      </c>
    </row>
    <row r="55" spans="1:24" s="49" customFormat="1" ht="18" x14ac:dyDescent="0.2">
      <c r="A55" s="82"/>
      <c r="B55" s="36">
        <v>50</v>
      </c>
      <c r="C55" s="18" t="s">
        <v>77</v>
      </c>
      <c r="D55" s="19" t="s">
        <v>58</v>
      </c>
      <c r="E55" s="25"/>
      <c r="F55" s="20" t="s">
        <v>29</v>
      </c>
      <c r="G55" s="21"/>
      <c r="H55" s="22"/>
      <c r="I55" s="23"/>
      <c r="J55" s="36">
        <v>25</v>
      </c>
      <c r="K55" s="36">
        <v>70</v>
      </c>
      <c r="L55" s="36">
        <v>80</v>
      </c>
      <c r="M55" s="36">
        <v>80</v>
      </c>
      <c r="N55" s="36"/>
      <c r="O55" s="36"/>
      <c r="P55" s="36">
        <v>200</v>
      </c>
      <c r="Q55" s="36"/>
      <c r="R55" s="36"/>
      <c r="S55" s="36"/>
      <c r="T55" s="36">
        <f t="shared" si="4"/>
        <v>455</v>
      </c>
      <c r="U55" s="50">
        <v>7</v>
      </c>
      <c r="V55" s="45"/>
      <c r="W55" s="51">
        <f t="shared" si="1"/>
        <v>7</v>
      </c>
      <c r="X55" s="35">
        <f t="shared" si="2"/>
        <v>3185</v>
      </c>
    </row>
    <row r="56" spans="1:24" s="49" customFormat="1" ht="18" x14ac:dyDescent="0.2">
      <c r="A56" s="82"/>
      <c r="B56" s="36">
        <v>51</v>
      </c>
      <c r="C56" s="18" t="s">
        <v>47</v>
      </c>
      <c r="D56" s="19" t="s">
        <v>138</v>
      </c>
      <c r="E56" s="25"/>
      <c r="F56" s="20"/>
      <c r="G56" s="21"/>
      <c r="H56" s="22"/>
      <c r="I56" s="23">
        <v>50</v>
      </c>
      <c r="J56" s="36"/>
      <c r="K56" s="36"/>
      <c r="L56" s="36"/>
      <c r="M56" s="36"/>
      <c r="N56" s="36"/>
      <c r="O56" s="36"/>
      <c r="P56" s="36"/>
      <c r="Q56" s="36"/>
      <c r="R56" s="36"/>
      <c r="S56" s="36">
        <v>50</v>
      </c>
      <c r="T56" s="36">
        <f t="shared" si="4"/>
        <v>100</v>
      </c>
      <c r="U56" s="50">
        <v>8</v>
      </c>
      <c r="V56" s="45"/>
      <c r="W56" s="51">
        <f t="shared" si="1"/>
        <v>8</v>
      </c>
      <c r="X56" s="35">
        <f t="shared" si="2"/>
        <v>800</v>
      </c>
    </row>
    <row r="57" spans="1:24" s="49" customFormat="1" ht="18" x14ac:dyDescent="0.2">
      <c r="A57" s="82"/>
      <c r="B57" s="36">
        <v>52</v>
      </c>
      <c r="C57" s="18" t="s">
        <v>192</v>
      </c>
      <c r="D57" s="19" t="s">
        <v>30</v>
      </c>
      <c r="E57" s="25"/>
      <c r="F57" s="20" t="s">
        <v>29</v>
      </c>
      <c r="G57" s="21"/>
      <c r="H57" s="22"/>
      <c r="I57" s="23">
        <v>50</v>
      </c>
      <c r="J57" s="36">
        <v>50</v>
      </c>
      <c r="K57" s="36">
        <v>380</v>
      </c>
      <c r="L57" s="36">
        <v>170</v>
      </c>
      <c r="M57" s="36">
        <v>400</v>
      </c>
      <c r="N57" s="36">
        <v>140</v>
      </c>
      <c r="O57" s="36">
        <v>230</v>
      </c>
      <c r="P57" s="36">
        <v>250</v>
      </c>
      <c r="Q57" s="36">
        <v>100</v>
      </c>
      <c r="R57" s="36">
        <v>500</v>
      </c>
      <c r="S57" s="36"/>
      <c r="T57" s="36">
        <f t="shared" si="4"/>
        <v>2270</v>
      </c>
      <c r="U57" s="50">
        <v>8</v>
      </c>
      <c r="V57" s="45"/>
      <c r="W57" s="51">
        <f t="shared" si="1"/>
        <v>8</v>
      </c>
      <c r="X57" s="35">
        <f t="shared" si="2"/>
        <v>18160</v>
      </c>
    </row>
    <row r="58" spans="1:24" ht="18" x14ac:dyDescent="0.2">
      <c r="A58" s="114" t="s">
        <v>100</v>
      </c>
      <c r="B58" s="1">
        <v>53</v>
      </c>
      <c r="C58" s="10" t="s">
        <v>48</v>
      </c>
      <c r="D58" s="2" t="s">
        <v>31</v>
      </c>
      <c r="E58" s="4"/>
      <c r="F58" s="3" t="s">
        <v>4</v>
      </c>
      <c r="G58" s="6"/>
      <c r="H58" s="11"/>
      <c r="I58" s="12"/>
      <c r="J58" s="1"/>
      <c r="K58" s="1"/>
      <c r="L58" s="1"/>
      <c r="M58" s="1"/>
      <c r="N58" s="1"/>
      <c r="O58" s="1"/>
      <c r="P58" s="1"/>
      <c r="Q58" s="1"/>
      <c r="R58" s="1">
        <v>1</v>
      </c>
      <c r="S58" s="1"/>
      <c r="T58" s="1">
        <f t="shared" si="4"/>
        <v>1</v>
      </c>
      <c r="U58" s="47">
        <v>9000</v>
      </c>
      <c r="V58" s="44"/>
      <c r="W58" s="48">
        <f t="shared" si="1"/>
        <v>9000</v>
      </c>
      <c r="X58" s="35">
        <f t="shared" si="2"/>
        <v>9000</v>
      </c>
    </row>
    <row r="59" spans="1:24" ht="18" x14ac:dyDescent="0.2">
      <c r="A59" s="114"/>
      <c r="B59" s="1">
        <v>54</v>
      </c>
      <c r="C59" s="10" t="s">
        <v>193</v>
      </c>
      <c r="D59" s="2" t="s">
        <v>54</v>
      </c>
      <c r="E59" s="4"/>
      <c r="F59" s="3" t="s">
        <v>4</v>
      </c>
      <c r="G59" s="6"/>
      <c r="H59" s="11"/>
      <c r="I59" s="12">
        <v>3</v>
      </c>
      <c r="J59" s="1">
        <v>1</v>
      </c>
      <c r="K59" s="1">
        <v>1</v>
      </c>
      <c r="L59" s="1">
        <v>1</v>
      </c>
      <c r="M59" s="1"/>
      <c r="N59" s="1">
        <v>1</v>
      </c>
      <c r="O59" s="1"/>
      <c r="P59" s="1"/>
      <c r="Q59" s="1"/>
      <c r="R59" s="1">
        <v>2</v>
      </c>
      <c r="S59" s="1"/>
      <c r="T59" s="1">
        <f t="shared" si="4"/>
        <v>9</v>
      </c>
      <c r="U59" s="47">
        <v>700</v>
      </c>
      <c r="V59" s="44"/>
      <c r="W59" s="48">
        <f t="shared" si="1"/>
        <v>700</v>
      </c>
      <c r="X59" s="35">
        <f t="shared" si="2"/>
        <v>6300</v>
      </c>
    </row>
    <row r="60" spans="1:24" ht="18" x14ac:dyDescent="0.2">
      <c r="A60" s="114"/>
      <c r="B60" s="1">
        <v>55</v>
      </c>
      <c r="C60" s="10" t="s">
        <v>194</v>
      </c>
      <c r="D60" s="2" t="s">
        <v>32</v>
      </c>
      <c r="E60" s="4"/>
      <c r="F60" s="3" t="s">
        <v>4</v>
      </c>
      <c r="G60" s="6"/>
      <c r="H60" s="11"/>
      <c r="I60" s="12">
        <v>1</v>
      </c>
      <c r="J60" s="1"/>
      <c r="K60" s="1"/>
      <c r="L60" s="1">
        <v>1</v>
      </c>
      <c r="M60" s="1"/>
      <c r="N60" s="1">
        <v>1</v>
      </c>
      <c r="O60" s="1">
        <v>1</v>
      </c>
      <c r="P60" s="1"/>
      <c r="Q60" s="1">
        <v>1</v>
      </c>
      <c r="R60" s="1">
        <v>2</v>
      </c>
      <c r="S60" s="1"/>
      <c r="T60" s="1">
        <f t="shared" si="4"/>
        <v>7</v>
      </c>
      <c r="U60" s="47">
        <v>1300</v>
      </c>
      <c r="V60" s="44"/>
      <c r="W60" s="48">
        <f t="shared" si="1"/>
        <v>1300</v>
      </c>
      <c r="X60" s="35">
        <f t="shared" si="2"/>
        <v>9100</v>
      </c>
    </row>
    <row r="61" spans="1:24" s="49" customFormat="1" ht="45" x14ac:dyDescent="0.2">
      <c r="A61" s="82" t="s">
        <v>6</v>
      </c>
      <c r="B61" s="36">
        <v>56</v>
      </c>
      <c r="C61" s="18" t="s">
        <v>195</v>
      </c>
      <c r="D61" s="19" t="s">
        <v>140</v>
      </c>
      <c r="E61" s="25" t="s">
        <v>141</v>
      </c>
      <c r="F61" s="20" t="s">
        <v>4</v>
      </c>
      <c r="G61" s="21"/>
      <c r="H61" s="22"/>
      <c r="I61" s="23"/>
      <c r="J61" s="36">
        <v>1</v>
      </c>
      <c r="K61" s="36">
        <v>1</v>
      </c>
      <c r="L61" s="36">
        <v>1</v>
      </c>
      <c r="M61" s="36">
        <v>1</v>
      </c>
      <c r="N61" s="36">
        <v>1</v>
      </c>
      <c r="O61" s="36"/>
      <c r="P61" s="36">
        <v>1</v>
      </c>
      <c r="Q61" s="36">
        <v>1</v>
      </c>
      <c r="R61" s="36">
        <v>5</v>
      </c>
      <c r="S61" s="36"/>
      <c r="T61" s="36">
        <f t="shared" si="4"/>
        <v>12</v>
      </c>
      <c r="U61" s="50">
        <v>3200</v>
      </c>
      <c r="V61" s="45"/>
      <c r="W61" s="51">
        <f t="shared" si="1"/>
        <v>3200</v>
      </c>
      <c r="X61" s="35">
        <f t="shared" si="2"/>
        <v>38400</v>
      </c>
    </row>
    <row r="62" spans="1:24" s="49" customFormat="1" ht="18" x14ac:dyDescent="0.2">
      <c r="A62" s="82"/>
      <c r="B62" s="36">
        <v>57</v>
      </c>
      <c r="C62" s="18" t="s">
        <v>78</v>
      </c>
      <c r="D62" s="19" t="s">
        <v>116</v>
      </c>
      <c r="E62" s="25"/>
      <c r="F62" s="20" t="s">
        <v>4</v>
      </c>
      <c r="G62" s="21"/>
      <c r="H62" s="22"/>
      <c r="I62" s="23">
        <v>1</v>
      </c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>
        <f t="shared" si="4"/>
        <v>1</v>
      </c>
      <c r="U62" s="50">
        <v>4300</v>
      </c>
      <c r="V62" s="45"/>
      <c r="W62" s="51">
        <f t="shared" si="1"/>
        <v>4300</v>
      </c>
      <c r="X62" s="35">
        <f t="shared" si="2"/>
        <v>4300</v>
      </c>
    </row>
    <row r="63" spans="1:24" s="49" customFormat="1" ht="18" x14ac:dyDescent="0.2">
      <c r="A63" s="82"/>
      <c r="B63" s="36">
        <v>58</v>
      </c>
      <c r="C63" s="18" t="s">
        <v>79</v>
      </c>
      <c r="D63" s="19" t="s">
        <v>117</v>
      </c>
      <c r="E63" s="25"/>
      <c r="F63" s="20" t="s">
        <v>4</v>
      </c>
      <c r="G63" s="21"/>
      <c r="H63" s="22"/>
      <c r="I63" s="23"/>
      <c r="J63" s="36"/>
      <c r="K63" s="36"/>
      <c r="L63" s="36"/>
      <c r="M63" s="36"/>
      <c r="N63" s="36"/>
      <c r="O63" s="36"/>
      <c r="P63" s="36"/>
      <c r="Q63" s="36"/>
      <c r="R63" s="36"/>
      <c r="S63" s="36">
        <v>1</v>
      </c>
      <c r="T63" s="36">
        <f t="shared" si="4"/>
        <v>1</v>
      </c>
      <c r="U63" s="50">
        <v>2500</v>
      </c>
      <c r="V63" s="45"/>
      <c r="W63" s="51">
        <f t="shared" si="1"/>
        <v>2500</v>
      </c>
      <c r="X63" s="35">
        <f t="shared" si="2"/>
        <v>2500</v>
      </c>
    </row>
    <row r="64" spans="1:24" s="58" customFormat="1" ht="18" x14ac:dyDescent="0.2">
      <c r="A64" s="81" t="s">
        <v>46</v>
      </c>
      <c r="B64" s="1">
        <v>59</v>
      </c>
      <c r="C64" s="79" t="s">
        <v>80</v>
      </c>
      <c r="D64" s="4" t="s">
        <v>118</v>
      </c>
      <c r="E64" s="4"/>
      <c r="F64" s="80" t="s">
        <v>4</v>
      </c>
      <c r="G64" s="71"/>
      <c r="H64" s="72"/>
      <c r="I64" s="73"/>
      <c r="J64" s="74">
        <v>1</v>
      </c>
      <c r="K64" s="74">
        <v>1</v>
      </c>
      <c r="L64" s="74">
        <v>1</v>
      </c>
      <c r="M64" s="74">
        <v>1</v>
      </c>
      <c r="N64" s="74">
        <v>1</v>
      </c>
      <c r="O64" s="74"/>
      <c r="P64" s="74">
        <v>1</v>
      </c>
      <c r="Q64" s="74">
        <v>1</v>
      </c>
      <c r="R64" s="74">
        <v>5</v>
      </c>
      <c r="S64" s="74"/>
      <c r="T64" s="74">
        <f t="shared" si="4"/>
        <v>12</v>
      </c>
      <c r="U64" s="75">
        <v>2900</v>
      </c>
      <c r="V64" s="76"/>
      <c r="W64" s="77">
        <f t="shared" si="1"/>
        <v>2900</v>
      </c>
      <c r="X64" s="35">
        <f t="shared" si="2"/>
        <v>34800</v>
      </c>
    </row>
    <row r="65" spans="1:24" s="58" customFormat="1" ht="18" x14ac:dyDescent="0.2">
      <c r="A65" s="81"/>
      <c r="B65" s="1">
        <v>60</v>
      </c>
      <c r="C65" s="79" t="s">
        <v>81</v>
      </c>
      <c r="D65" s="4" t="s">
        <v>33</v>
      </c>
      <c r="E65" s="4"/>
      <c r="F65" s="80" t="s">
        <v>4</v>
      </c>
      <c r="G65" s="71"/>
      <c r="H65" s="72"/>
      <c r="I65" s="73">
        <v>1</v>
      </c>
      <c r="J65" s="74"/>
      <c r="K65" s="74"/>
      <c r="L65" s="74"/>
      <c r="M65" s="74"/>
      <c r="N65" s="74"/>
      <c r="O65" s="74"/>
      <c r="P65" s="74"/>
      <c r="Q65" s="74"/>
      <c r="R65" s="74"/>
      <c r="S65" s="74">
        <v>1</v>
      </c>
      <c r="T65" s="74">
        <f t="shared" si="4"/>
        <v>2</v>
      </c>
      <c r="U65" s="75">
        <v>5000</v>
      </c>
      <c r="V65" s="76"/>
      <c r="W65" s="77">
        <f t="shared" si="1"/>
        <v>5000</v>
      </c>
      <c r="X65" s="35">
        <f t="shared" si="2"/>
        <v>10000</v>
      </c>
    </row>
    <row r="66" spans="1:24" s="49" customFormat="1" ht="18" x14ac:dyDescent="0.2">
      <c r="A66" s="82" t="s">
        <v>34</v>
      </c>
      <c r="B66" s="36">
        <v>61</v>
      </c>
      <c r="C66" s="18" t="s">
        <v>196</v>
      </c>
      <c r="D66" s="19" t="s">
        <v>35</v>
      </c>
      <c r="E66" s="25"/>
      <c r="F66" s="20" t="s">
        <v>29</v>
      </c>
      <c r="G66" s="21"/>
      <c r="H66" s="22"/>
      <c r="I66" s="23"/>
      <c r="J66" s="36"/>
      <c r="K66" s="36">
        <v>65</v>
      </c>
      <c r="L66" s="36">
        <v>35</v>
      </c>
      <c r="M66" s="36"/>
      <c r="N66" s="36">
        <v>10</v>
      </c>
      <c r="O66" s="36"/>
      <c r="P66" s="36"/>
      <c r="Q66" s="36"/>
      <c r="R66" s="36">
        <v>30</v>
      </c>
      <c r="S66" s="36"/>
      <c r="T66" s="36">
        <f t="shared" si="4"/>
        <v>140</v>
      </c>
      <c r="U66" s="50">
        <v>180</v>
      </c>
      <c r="V66" s="45"/>
      <c r="W66" s="51">
        <f t="shared" si="1"/>
        <v>180</v>
      </c>
      <c r="X66" s="35">
        <f t="shared" si="2"/>
        <v>25200</v>
      </c>
    </row>
    <row r="67" spans="1:24" s="49" customFormat="1" ht="18" x14ac:dyDescent="0.2">
      <c r="A67" s="82"/>
      <c r="B67" s="36">
        <v>62</v>
      </c>
      <c r="C67" s="18" t="s">
        <v>197</v>
      </c>
      <c r="D67" s="19" t="s">
        <v>36</v>
      </c>
      <c r="E67" s="25"/>
      <c r="F67" s="20" t="s">
        <v>29</v>
      </c>
      <c r="G67" s="21"/>
      <c r="H67" s="22"/>
      <c r="I67" s="23"/>
      <c r="J67" s="36"/>
      <c r="K67" s="36">
        <v>65</v>
      </c>
      <c r="L67" s="36"/>
      <c r="M67" s="36"/>
      <c r="N67" s="36"/>
      <c r="O67" s="36"/>
      <c r="P67" s="36"/>
      <c r="Q67" s="36"/>
      <c r="R67" s="36">
        <v>30</v>
      </c>
      <c r="S67" s="36"/>
      <c r="T67" s="36">
        <f t="shared" si="4"/>
        <v>95</v>
      </c>
      <c r="U67" s="50">
        <v>110</v>
      </c>
      <c r="V67" s="45"/>
      <c r="W67" s="51">
        <f t="shared" si="1"/>
        <v>110</v>
      </c>
      <c r="X67" s="35">
        <f t="shared" si="2"/>
        <v>10450</v>
      </c>
    </row>
    <row r="68" spans="1:24" ht="18" x14ac:dyDescent="0.2">
      <c r="A68" s="82"/>
      <c r="B68" s="36">
        <v>63</v>
      </c>
      <c r="C68" s="18" t="s">
        <v>198</v>
      </c>
      <c r="D68" s="19" t="s">
        <v>49</v>
      </c>
      <c r="E68" s="25"/>
      <c r="F68" s="20" t="s">
        <v>4</v>
      </c>
      <c r="G68" s="21"/>
      <c r="H68" s="22"/>
      <c r="I68" s="23"/>
      <c r="J68" s="36">
        <v>1</v>
      </c>
      <c r="K68" s="36">
        <v>2</v>
      </c>
      <c r="L68" s="36">
        <v>1</v>
      </c>
      <c r="M68" s="36">
        <v>1</v>
      </c>
      <c r="N68" s="36">
        <v>1</v>
      </c>
      <c r="O68" s="36">
        <v>3</v>
      </c>
      <c r="P68" s="36">
        <v>3</v>
      </c>
      <c r="Q68" s="36">
        <v>1</v>
      </c>
      <c r="R68" s="36">
        <v>5</v>
      </c>
      <c r="S68" s="36"/>
      <c r="T68" s="36">
        <f t="shared" si="4"/>
        <v>18</v>
      </c>
      <c r="U68" s="50">
        <v>200</v>
      </c>
      <c r="V68" s="45"/>
      <c r="W68" s="51">
        <f t="shared" si="1"/>
        <v>200</v>
      </c>
      <c r="X68" s="35">
        <f t="shared" si="2"/>
        <v>3600</v>
      </c>
    </row>
    <row r="69" spans="1:24" ht="23.25" x14ac:dyDescent="0.2">
      <c r="A69" s="100" t="s">
        <v>8</v>
      </c>
      <c r="B69" s="101"/>
      <c r="C69" s="101"/>
      <c r="D69" s="100"/>
      <c r="E69" s="100"/>
      <c r="F69" s="100"/>
      <c r="G69" s="102"/>
      <c r="H69" s="102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89">
        <f>SUM(X6:X68)</f>
        <v>916395</v>
      </c>
      <c r="U69" s="89"/>
      <c r="V69" s="90"/>
      <c r="W69" s="89"/>
      <c r="X69" s="89"/>
    </row>
    <row r="70" spans="1:24" ht="23.25" customHeight="1" x14ac:dyDescent="0.2">
      <c r="A70" s="38"/>
      <c r="B70" s="39"/>
      <c r="C70" s="39"/>
      <c r="D70" s="40"/>
      <c r="E70" s="40"/>
      <c r="F70" s="106" t="s">
        <v>18</v>
      </c>
      <c r="G70" s="135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7"/>
      <c r="T70" s="41" t="s">
        <v>161</v>
      </c>
      <c r="U70" s="130" t="s">
        <v>160</v>
      </c>
      <c r="V70" s="130"/>
      <c r="W70" s="132"/>
      <c r="X70" s="132"/>
    </row>
    <row r="71" spans="1:24" ht="60" x14ac:dyDescent="0.2">
      <c r="A71" s="98"/>
      <c r="B71" s="10" t="s">
        <v>155</v>
      </c>
      <c r="C71" s="10"/>
      <c r="D71" s="37" t="s">
        <v>25</v>
      </c>
      <c r="E71" s="2" t="s">
        <v>17</v>
      </c>
      <c r="F71" s="107"/>
      <c r="G71" s="138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40"/>
      <c r="T71" s="43">
        <v>0.08</v>
      </c>
      <c r="U71" s="131"/>
      <c r="V71" s="131"/>
      <c r="W71" s="133">
        <f>IF(U71="",5%*T69,(IF(U71&gt;8%,"ERROR",T69*U71)))</f>
        <v>45819.75</v>
      </c>
      <c r="X71" s="134"/>
    </row>
    <row r="72" spans="1:24" ht="20.25" customHeight="1" x14ac:dyDescent="0.2">
      <c r="A72" s="98"/>
      <c r="B72" s="103" t="s">
        <v>156</v>
      </c>
      <c r="C72" s="103"/>
      <c r="D72" s="105" t="s">
        <v>11</v>
      </c>
      <c r="E72" s="106" t="s">
        <v>12</v>
      </c>
      <c r="F72" s="106" t="s">
        <v>19</v>
      </c>
      <c r="G72" s="108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10"/>
      <c r="T72" s="41" t="s">
        <v>157</v>
      </c>
      <c r="U72" s="14" t="s">
        <v>38</v>
      </c>
      <c r="V72" s="127" t="s">
        <v>158</v>
      </c>
      <c r="W72" s="128"/>
      <c r="X72" s="41" t="s">
        <v>159</v>
      </c>
    </row>
    <row r="73" spans="1:24" ht="23.25" x14ac:dyDescent="0.2">
      <c r="A73" s="99"/>
      <c r="B73" s="104"/>
      <c r="C73" s="104"/>
      <c r="D73" s="99"/>
      <c r="E73" s="107"/>
      <c r="F73" s="107"/>
      <c r="G73" s="111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3"/>
      <c r="T73" s="13">
        <v>50</v>
      </c>
      <c r="U73" s="59">
        <v>280</v>
      </c>
      <c r="V73" s="129"/>
      <c r="W73" s="129"/>
      <c r="X73" s="42">
        <f>IF(V73&gt;280,"ERROR",IF(V73="",U73*T73,V73*T73))</f>
        <v>14000</v>
      </c>
    </row>
    <row r="74" spans="1:24" ht="23.25" x14ac:dyDescent="0.2">
      <c r="A74" s="91" t="s">
        <v>13</v>
      </c>
      <c r="B74" s="92"/>
      <c r="C74" s="92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4">
        <f>T69+W71+X73</f>
        <v>976214.75</v>
      </c>
      <c r="U74" s="95"/>
      <c r="V74" s="96"/>
      <c r="W74" s="96"/>
      <c r="X74" s="97"/>
    </row>
    <row r="75" spans="1:24" ht="23.25" x14ac:dyDescent="0.2">
      <c r="A75" s="83" t="s">
        <v>39</v>
      </c>
      <c r="B75" s="84"/>
      <c r="C75" s="84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6">
        <f>T74*1.17</f>
        <v>1142171.2574999998</v>
      </c>
      <c r="U75" s="87"/>
      <c r="V75" s="87"/>
      <c r="W75" s="87"/>
      <c r="X75" s="88"/>
    </row>
  </sheetData>
  <sheetProtection algorithmName="SHA-512" hashValue="N76PsWoFOnu1jk9KUuuNq+gspshWLuMxKKmQ5te3ijMZYvn1kjbXhrfjCMoo6e5m6y8R5oBKf3pzTd8EUFUoqg==" saltValue="Sy7kW6F82djl5LoDD4ZyDA==" spinCount="100000" sheet="1" objects="1" scenarios="1" selectLockedCells="1" sort="0" autoFilter="0"/>
  <protectedRanges>
    <protectedRange sqref="U19:W19" name="טווח1_2"/>
    <protectedRange sqref="U43:W46" name="טווח1_1_1"/>
    <protectedRange sqref="U40:W42" name="טווח1_1"/>
    <protectedRange sqref="U6:W18 G47:G50 P13:P14 U47:W50 G52:G68 H47:S68 U52:W68 G15:S46 U20:W39 G6:S11 U71:V73 W72:W73" name="טווח1"/>
  </protectedRanges>
  <autoFilter ref="A5:X75" xr:uid="{00000000-0009-0000-0000-000000000000}"/>
  <mergeCells count="40">
    <mergeCell ref="F70:F71"/>
    <mergeCell ref="V72:W72"/>
    <mergeCell ref="V73:W73"/>
    <mergeCell ref="U70:V70"/>
    <mergeCell ref="U71:V71"/>
    <mergeCell ref="W70:X70"/>
    <mergeCell ref="W71:X71"/>
    <mergeCell ref="G70:S71"/>
    <mergeCell ref="A10:A15"/>
    <mergeCell ref="T1:X3"/>
    <mergeCell ref="D3:H3"/>
    <mergeCell ref="D2:S2"/>
    <mergeCell ref="A36:A37"/>
    <mergeCell ref="A1:C3"/>
    <mergeCell ref="A16:A18"/>
    <mergeCell ref="A32:A35"/>
    <mergeCell ref="A6:A9"/>
    <mergeCell ref="A20:A28"/>
    <mergeCell ref="A47:A57"/>
    <mergeCell ref="A58:A60"/>
    <mergeCell ref="A43:A46"/>
    <mergeCell ref="A29:A31"/>
    <mergeCell ref="A38:A39"/>
    <mergeCell ref="A40:A42"/>
    <mergeCell ref="A64:A65"/>
    <mergeCell ref="A61:A63"/>
    <mergeCell ref="A75:S75"/>
    <mergeCell ref="A66:A68"/>
    <mergeCell ref="T75:X75"/>
    <mergeCell ref="T69:X69"/>
    <mergeCell ref="A74:S74"/>
    <mergeCell ref="T74:X74"/>
    <mergeCell ref="A71:A73"/>
    <mergeCell ref="A69:S69"/>
    <mergeCell ref="B72:B73"/>
    <mergeCell ref="C72:C73"/>
    <mergeCell ref="D72:D73"/>
    <mergeCell ref="E72:E73"/>
    <mergeCell ref="F72:F73"/>
    <mergeCell ref="G72:S73"/>
  </mergeCells>
  <conditionalFormatting sqref="X73">
    <cfRule type="cellIs" dxfId="1" priority="5" operator="equal">
      <formula>"ERROR"</formula>
    </cfRule>
  </conditionalFormatting>
  <conditionalFormatting sqref="W71">
    <cfRule type="cellIs" dxfId="0" priority="1" operator="equal">
      <formula>"ERROR"</formula>
    </cfRule>
  </conditionalFormatting>
  <pageMargins left="0.25" right="0.25" top="0.75" bottom="0.75" header="0.3" footer="0.3"/>
  <pageSetup paperSize="9" scale="23" fitToHeight="0" orientation="landscape" r:id="rId1"/>
  <headerFooter>
    <oddHeader>&amp;C&amp;P</oddHeader>
  </headerFooter>
  <ignoredErrors>
    <ignoredError sqref="J11:R11 W6:W68" unlockedFormula="1"/>
    <ignoredError sqref="T6 T7:T6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4</vt:i4>
      </vt:variant>
    </vt:vector>
  </HeadingPairs>
  <TitlesOfParts>
    <vt:vector size="5" baseType="lpstr">
      <vt:lpstr>תמחור</vt:lpstr>
      <vt:lpstr>תמחור!_Toc356734486</vt:lpstr>
      <vt:lpstr>תמחור!_Toc390071268</vt:lpstr>
      <vt:lpstr>תמחור!Print_Titles</vt:lpstr>
      <vt:lpstr>תמחור!WPrint_Area_W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כתב כמויות - מכרז נתיבות</dc:title>
  <dc:creator>Dean</dc:creator>
  <cp:keywords>נתיבות, מכרז</cp:keywords>
  <cp:lastModifiedBy>shachar dotan</cp:lastModifiedBy>
  <cp:lastPrinted>2023-01-08T17:25:09Z</cp:lastPrinted>
  <dcterms:created xsi:type="dcterms:W3CDTF">2011-08-18T12:17:16Z</dcterms:created>
  <dcterms:modified xsi:type="dcterms:W3CDTF">2023-04-13T08:07:10Z</dcterms:modified>
</cp:coreProperties>
</file>